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05" windowWidth="15480" windowHeight="9675" activeTab="0"/>
  </bookViews>
  <sheets>
    <sheet name="Sheet2" sheetId="1" r:id="rId1"/>
    <sheet name="Sheet3" sheetId="2" r:id="rId2"/>
  </sheets>
  <definedNames/>
  <calcPr fullCalcOnLoad="1"/>
</workbook>
</file>

<file path=xl/sharedStrings.xml><?xml version="1.0" encoding="utf-8"?>
<sst xmlns="http://schemas.openxmlformats.org/spreadsheetml/2006/main" count="25" uniqueCount="23">
  <si>
    <t>BR</t>
  </si>
  <si>
    <t>TPR</t>
  </si>
  <si>
    <t>FPR</t>
  </si>
  <si>
    <t>NPP</t>
  </si>
  <si>
    <t>PPP</t>
  </si>
  <si>
    <t>PrPosScore</t>
  </si>
  <si>
    <t xml:space="preserve">Enter TPR = </t>
  </si>
  <si>
    <t>Enter FPR =</t>
  </si>
  <si>
    <t>Have Condition</t>
  </si>
  <si>
    <t>Do not have Condition</t>
  </si>
  <si>
    <t>Enter BR =</t>
  </si>
  <si>
    <t>POSITIVE: Correct Classification</t>
  </si>
  <si>
    <t>NEGATIVE:  ERROR</t>
  </si>
  <si>
    <t>POSITIVE:  ERROR</t>
  </si>
  <si>
    <t>NEGATIVE:  Correct Classification</t>
  </si>
  <si>
    <t>Actual Condition</t>
  </si>
  <si>
    <t>Test Outcomes</t>
  </si>
  <si>
    <t>Errors</t>
  </si>
  <si>
    <t>Negative Test Values</t>
  </si>
  <si>
    <t>Positive Test Values</t>
  </si>
  <si>
    <t>Correct Classifications</t>
  </si>
  <si>
    <t>Error rate among positive scores</t>
  </si>
  <si>
    <t>Error rate among negative scores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</si>
</sst>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s>
  <fonts count="59">
    <font>
      <sz val="11"/>
      <color theme="1"/>
      <name val="Calibri"/>
      <family val="2"/>
    </font>
    <font>
      <sz val="11"/>
      <color indexed="8"/>
      <name val="Calibri"/>
      <family val="2"/>
    </font>
    <font>
      <sz val="10"/>
      <color indexed="8"/>
      <name val="Calibri"/>
      <family val="0"/>
    </font>
    <font>
      <b/>
      <sz val="10"/>
      <color indexed="8"/>
      <name val="Calibri"/>
      <family val="0"/>
    </font>
    <font>
      <b/>
      <sz val="12"/>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Calibri"/>
      <family val="2"/>
    </font>
    <font>
      <b/>
      <sz val="16"/>
      <color indexed="60"/>
      <name val="Calibri"/>
      <family val="2"/>
    </font>
    <font>
      <b/>
      <sz val="16"/>
      <color indexed="30"/>
      <name val="Calibri"/>
      <family val="2"/>
    </font>
    <font>
      <b/>
      <sz val="14"/>
      <color indexed="30"/>
      <name val="Calibri"/>
      <family val="2"/>
    </font>
    <font>
      <b/>
      <sz val="14"/>
      <color indexed="60"/>
      <name val="Calibri"/>
      <family val="2"/>
    </font>
    <font>
      <sz val="11"/>
      <color indexed="55"/>
      <name val="Calibri"/>
      <family val="2"/>
    </font>
    <font>
      <b/>
      <sz val="26"/>
      <color indexed="8"/>
      <name val="Calibri"/>
      <family val="2"/>
    </font>
    <font>
      <b/>
      <sz val="16"/>
      <color indexed="8"/>
      <name val="Calibri"/>
      <family val="2"/>
    </font>
    <font>
      <sz val="14"/>
      <color indexed="8"/>
      <name val="Calibri"/>
      <family val="2"/>
    </font>
    <font>
      <b/>
      <sz val="18"/>
      <color indexed="8"/>
      <name val="Calibri"/>
      <family val="0"/>
    </font>
    <font>
      <b/>
      <sz val="20"/>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b/>
      <sz val="16"/>
      <color theme="5" tint="-0.24997000396251678"/>
      <name val="Calibri"/>
      <family val="2"/>
    </font>
    <font>
      <b/>
      <sz val="16"/>
      <color rgb="FF0070C0"/>
      <name val="Calibri"/>
      <family val="2"/>
    </font>
    <font>
      <b/>
      <sz val="14"/>
      <color rgb="FF0070C0"/>
      <name val="Calibri"/>
      <family val="2"/>
    </font>
    <font>
      <b/>
      <sz val="14"/>
      <color theme="9" tint="-0.4999699890613556"/>
      <name val="Calibri"/>
      <family val="2"/>
    </font>
    <font>
      <sz val="11"/>
      <color theme="0" tint="-0.24997000396251678"/>
      <name val="Calibri"/>
      <family val="2"/>
    </font>
    <font>
      <sz val="14"/>
      <color theme="1"/>
      <name val="Calibri"/>
      <family val="2"/>
    </font>
    <font>
      <b/>
      <sz val="10"/>
      <color theme="1"/>
      <name val="Calibri"/>
      <family val="2"/>
    </font>
    <font>
      <b/>
      <sz val="12"/>
      <color theme="1"/>
      <name val="Calibri"/>
      <family val="2"/>
    </font>
    <font>
      <b/>
      <sz val="26"/>
      <color theme="1"/>
      <name val="Calibri"/>
      <family val="2"/>
    </font>
    <font>
      <b/>
      <sz val="16"/>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F42F2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59">
    <xf numFmtId="0" fontId="0" fillId="0" borderId="0" xfId="0" applyFont="1" applyAlignment="1">
      <alignment/>
    </xf>
    <xf numFmtId="0" fontId="46" fillId="0" borderId="0" xfId="0" applyFont="1" applyAlignment="1">
      <alignment horizontal="center"/>
    </xf>
    <xf numFmtId="0" fontId="48" fillId="0" borderId="0" xfId="0" applyFont="1" applyAlignment="1">
      <alignment horizontal="center"/>
    </xf>
    <xf numFmtId="164" fontId="46" fillId="0" borderId="0" xfId="0" applyNumberFormat="1" applyFont="1" applyAlignment="1">
      <alignment horizontal="center"/>
    </xf>
    <xf numFmtId="0" fontId="49" fillId="0" borderId="0" xfId="0" applyFont="1" applyAlignment="1">
      <alignment horizontal="center"/>
    </xf>
    <xf numFmtId="164" fontId="49" fillId="0" borderId="0" xfId="0" applyNumberFormat="1" applyFont="1" applyAlignment="1">
      <alignment horizontal="center"/>
    </xf>
    <xf numFmtId="0" fontId="50" fillId="0" borderId="0" xfId="0" applyFont="1" applyAlignment="1">
      <alignment horizontal="center"/>
    </xf>
    <xf numFmtId="164" fontId="50" fillId="0" borderId="0" xfId="0" applyNumberFormat="1" applyFont="1" applyAlignment="1">
      <alignment horizontal="center"/>
    </xf>
    <xf numFmtId="0" fontId="51" fillId="0" borderId="0" xfId="0" applyFont="1" applyAlignment="1">
      <alignment horizontal="center"/>
    </xf>
    <xf numFmtId="0" fontId="52" fillId="0" borderId="0" xfId="0" applyFont="1" applyAlignment="1">
      <alignment horizontal="center"/>
    </xf>
    <xf numFmtId="49" fontId="0" fillId="0" borderId="0" xfId="0" applyNumberFormat="1" applyAlignment="1">
      <alignment horizontal="left" vertical="top"/>
    </xf>
    <xf numFmtId="0" fontId="0" fillId="0" borderId="0" xfId="0" applyFill="1" applyAlignment="1">
      <alignment/>
    </xf>
    <xf numFmtId="0" fontId="46" fillId="0" borderId="0" xfId="0" applyFont="1" applyFill="1" applyAlignment="1">
      <alignment/>
    </xf>
    <xf numFmtId="0" fontId="46" fillId="16" borderId="10" xfId="0" applyFont="1" applyFill="1" applyBorder="1" applyAlignment="1">
      <alignment/>
    </xf>
    <xf numFmtId="0" fontId="46" fillId="16" borderId="11" xfId="0" applyFont="1" applyFill="1" applyBorder="1" applyAlignment="1">
      <alignment/>
    </xf>
    <xf numFmtId="0" fontId="46" fillId="16" borderId="12" xfId="0" applyFont="1" applyFill="1" applyBorder="1" applyAlignment="1">
      <alignment/>
    </xf>
    <xf numFmtId="0" fontId="46" fillId="0" borderId="0" xfId="0" applyFont="1" applyFill="1" applyBorder="1" applyAlignment="1">
      <alignment/>
    </xf>
    <xf numFmtId="0" fontId="53" fillId="0" borderId="0" xfId="0" applyFont="1" applyAlignment="1" applyProtection="1">
      <alignment/>
      <protection/>
    </xf>
    <xf numFmtId="1" fontId="53" fillId="0" borderId="0" xfId="0" applyNumberFormat="1" applyFont="1" applyAlignment="1" applyProtection="1">
      <alignment/>
      <protection/>
    </xf>
    <xf numFmtId="0" fontId="46" fillId="9" borderId="10" xfId="0" applyFont="1" applyFill="1" applyBorder="1" applyAlignment="1">
      <alignment horizontal="center" vertical="center"/>
    </xf>
    <xf numFmtId="0" fontId="0" fillId="0" borderId="12" xfId="0" applyBorder="1" applyAlignment="1">
      <alignment horizontal="center" vertical="center"/>
    </xf>
    <xf numFmtId="0" fontId="48" fillId="33" borderId="10" xfId="0" applyFont="1" applyFill="1" applyBorder="1" applyAlignment="1">
      <alignment horizontal="center" vertical="center"/>
    </xf>
    <xf numFmtId="0" fontId="54" fillId="33" borderId="12" xfId="0" applyFont="1" applyFill="1" applyBorder="1" applyAlignment="1">
      <alignment horizontal="center" vertical="center"/>
    </xf>
    <xf numFmtId="0" fontId="46" fillId="16" borderId="10" xfId="0" applyFont="1" applyFill="1" applyBorder="1" applyAlignment="1">
      <alignment/>
    </xf>
    <xf numFmtId="0" fontId="0" fillId="0" borderId="11" xfId="0" applyBorder="1" applyAlignment="1">
      <alignment/>
    </xf>
    <xf numFmtId="0" fontId="0" fillId="0" borderId="12" xfId="0" applyBorder="1" applyAlignment="1">
      <alignment/>
    </xf>
    <xf numFmtId="0" fontId="48" fillId="33" borderId="11" xfId="0" applyFont="1" applyFill="1" applyBorder="1" applyAlignment="1">
      <alignment horizontal="center" vertical="center"/>
    </xf>
    <xf numFmtId="0" fontId="48" fillId="33" borderId="12" xfId="0" applyFont="1" applyFill="1" applyBorder="1" applyAlignment="1">
      <alignment horizontal="center" vertical="center"/>
    </xf>
    <xf numFmtId="0" fontId="46" fillId="15" borderId="10" xfId="0" applyFont="1" applyFill="1" applyBorder="1" applyAlignment="1">
      <alignment horizontal="center" vertical="center"/>
    </xf>
    <xf numFmtId="0" fontId="0" fillId="15" borderId="12" xfId="0" applyFill="1" applyBorder="1" applyAlignment="1">
      <alignment horizontal="center" vertical="center"/>
    </xf>
    <xf numFmtId="0" fontId="55" fillId="16" borderId="10" xfId="0" applyFont="1" applyFill="1" applyBorder="1" applyAlignment="1">
      <alignment/>
    </xf>
    <xf numFmtId="0" fontId="55" fillId="16" borderId="12" xfId="0" applyFont="1" applyFill="1" applyBorder="1" applyAlignment="1">
      <alignment/>
    </xf>
    <xf numFmtId="0" fontId="0" fillId="0" borderId="0" xfId="0" applyAlignment="1">
      <alignment horizontal="center"/>
    </xf>
    <xf numFmtId="0" fontId="56" fillId="9" borderId="13" xfId="0" applyFont="1" applyFill="1" applyBorder="1" applyAlignment="1">
      <alignment horizontal="center" vertical="center" wrapText="1"/>
    </xf>
    <xf numFmtId="0" fontId="56" fillId="9" borderId="14" xfId="0" applyFont="1" applyFill="1" applyBorder="1" applyAlignment="1">
      <alignment horizontal="center" vertical="center" wrapText="1"/>
    </xf>
    <xf numFmtId="0" fontId="56" fillId="9" borderId="15" xfId="0" applyFont="1" applyFill="1" applyBorder="1" applyAlignment="1">
      <alignment horizontal="center" vertical="center" wrapText="1"/>
    </xf>
    <xf numFmtId="0" fontId="56" fillId="9" borderId="16" xfId="0" applyFont="1" applyFill="1" applyBorder="1" applyAlignment="1">
      <alignment horizontal="center" vertical="center" wrapText="1"/>
    </xf>
    <xf numFmtId="0" fontId="56" fillId="9" borderId="17" xfId="0" applyFont="1" applyFill="1" applyBorder="1" applyAlignment="1">
      <alignment horizontal="center" vertical="center" wrapText="1"/>
    </xf>
    <xf numFmtId="0" fontId="56" fillId="9" borderId="18" xfId="0" applyFont="1" applyFill="1" applyBorder="1" applyAlignment="1">
      <alignment horizontal="center" vertical="center" wrapText="1"/>
    </xf>
    <xf numFmtId="10" fontId="57" fillId="34" borderId="13" xfId="0" applyNumberFormat="1" applyFont="1" applyFill="1" applyBorder="1" applyAlignment="1">
      <alignment horizontal="center" vertical="center"/>
    </xf>
    <xf numFmtId="10" fontId="57" fillId="34" borderId="14" xfId="0" applyNumberFormat="1" applyFont="1" applyFill="1" applyBorder="1" applyAlignment="1">
      <alignment horizontal="center" vertical="center"/>
    </xf>
    <xf numFmtId="10" fontId="57" fillId="34" borderId="15" xfId="0" applyNumberFormat="1" applyFont="1" applyFill="1" applyBorder="1" applyAlignment="1">
      <alignment horizontal="center" vertical="center"/>
    </xf>
    <xf numFmtId="10" fontId="57" fillId="34" borderId="19" xfId="0" applyNumberFormat="1" applyFont="1" applyFill="1" applyBorder="1" applyAlignment="1">
      <alignment horizontal="center" vertical="center"/>
    </xf>
    <xf numFmtId="10" fontId="57" fillId="34" borderId="0" xfId="0" applyNumberFormat="1" applyFont="1" applyFill="1" applyBorder="1" applyAlignment="1">
      <alignment horizontal="center" vertical="center"/>
    </xf>
    <xf numFmtId="10" fontId="57" fillId="34" borderId="20" xfId="0" applyNumberFormat="1" applyFont="1" applyFill="1" applyBorder="1" applyAlignment="1">
      <alignment horizontal="center" vertical="center"/>
    </xf>
    <xf numFmtId="10" fontId="57" fillId="34" borderId="16" xfId="0" applyNumberFormat="1" applyFont="1" applyFill="1" applyBorder="1" applyAlignment="1">
      <alignment horizontal="center" vertical="center"/>
    </xf>
    <xf numFmtId="10" fontId="57" fillId="34" borderId="17" xfId="0" applyNumberFormat="1" applyFont="1" applyFill="1" applyBorder="1" applyAlignment="1">
      <alignment horizontal="center" vertical="center"/>
    </xf>
    <xf numFmtId="10" fontId="57" fillId="34" borderId="18" xfId="0" applyNumberFormat="1" applyFont="1" applyFill="1" applyBorder="1" applyAlignment="1">
      <alignment horizontal="center" vertical="center"/>
    </xf>
    <xf numFmtId="0" fontId="58" fillId="15" borderId="0" xfId="0" applyFont="1" applyFill="1" applyAlignment="1">
      <alignment horizontal="center" vertical="center"/>
    </xf>
    <xf numFmtId="0" fontId="58" fillId="15" borderId="13" xfId="0" applyFont="1" applyFill="1" applyBorder="1" applyAlignment="1">
      <alignment horizontal="center" vertical="center"/>
    </xf>
    <xf numFmtId="0" fontId="0" fillId="0" borderId="15" xfId="0" applyBorder="1" applyAlignment="1">
      <alignment horizontal="center"/>
    </xf>
    <xf numFmtId="0" fontId="0" fillId="0" borderId="16" xfId="0" applyBorder="1" applyAlignment="1">
      <alignment horizontal="center"/>
    </xf>
    <xf numFmtId="0" fontId="0" fillId="0" borderId="18" xfId="0" applyBorder="1" applyAlignment="1">
      <alignment horizontal="center"/>
    </xf>
    <xf numFmtId="0" fontId="56" fillId="33" borderId="13" xfId="0" applyFont="1" applyFill="1" applyBorder="1" applyAlignment="1">
      <alignment horizontal="center" vertical="center" wrapText="1"/>
    </xf>
    <xf numFmtId="0" fontId="0" fillId="33" borderId="15" xfId="0" applyFill="1" applyBorder="1" applyAlignment="1">
      <alignment horizontal="center" vertical="center" wrapText="1"/>
    </xf>
    <xf numFmtId="0" fontId="0" fillId="0" borderId="16" xfId="0" applyBorder="1" applyAlignment="1">
      <alignment horizontal="center" vertical="center" wrapText="1"/>
    </xf>
    <xf numFmtId="0" fontId="0" fillId="0" borderId="18" xfId="0" applyBorder="1" applyAlignment="1">
      <alignment horizontal="center" vertical="center" wrapText="1"/>
    </xf>
    <xf numFmtId="0" fontId="56" fillId="33" borderId="10" xfId="0" applyFont="1" applyFill="1" applyBorder="1" applyAlignment="1">
      <alignment horizontal="center"/>
    </xf>
    <xf numFmtId="0" fontId="0" fillId="33" borderId="12" xfId="0"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2000" b="1" i="0" u="none" baseline="0">
                <a:solidFill>
                  <a:srgbClr val="000000"/>
                </a:solidFill>
                <a:latin typeface="Calibri"/>
                <a:ea typeface="Calibri"/>
                <a:cs typeface="Calibri"/>
              </a:rPr>
              <a:t>The Test Validation Summary</a:t>
            </a:r>
          </a:p>
        </c:rich>
      </c:tx>
      <c:layout>
        <c:manualLayout>
          <c:xMode val="factor"/>
          <c:yMode val="factor"/>
          <c:x val="-0.0895"/>
          <c:y val="-0.02275"/>
        </c:manualLayout>
      </c:layout>
      <c:spPr>
        <a:noFill/>
        <a:ln w="3175">
          <a:noFill/>
        </a:ln>
      </c:spPr>
    </c:title>
    <c:plotArea>
      <c:layout>
        <c:manualLayout>
          <c:xMode val="edge"/>
          <c:yMode val="edge"/>
          <c:x val="0.09475"/>
          <c:y val="0.082"/>
          <c:w val="0.58"/>
          <c:h val="0.83975"/>
        </c:manualLayout>
      </c:layout>
      <c:lineChart>
        <c:grouping val="standard"/>
        <c:varyColors val="0"/>
        <c:ser>
          <c:idx val="3"/>
          <c:order val="0"/>
          <c:tx>
            <c:v>NPP</c:v>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Sheet2!$A$2:$A$102</c:f>
              <c:numCache/>
            </c:numRef>
          </c:cat>
          <c:val>
            <c:numRef>
              <c:f>Sheet2!$D$2:$D$102</c:f>
              <c:numCache/>
            </c:numRef>
          </c:val>
          <c:smooth val="0"/>
        </c:ser>
        <c:ser>
          <c:idx val="4"/>
          <c:order val="1"/>
          <c:tx>
            <c:v>PPP</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Sheet2!$A$2:$A$102</c:f>
              <c:numCache/>
            </c:numRef>
          </c:cat>
          <c:val>
            <c:numRef>
              <c:f>Sheet2!$E$2:$E$102</c:f>
              <c:numCache/>
            </c:numRef>
          </c:val>
          <c:smooth val="0"/>
        </c:ser>
        <c:ser>
          <c:idx val="5"/>
          <c:order val="2"/>
          <c:tx>
            <c:v>Proportion Positive Scores</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Sheet2!$A$2:$A$102</c:f>
              <c:numCache/>
            </c:numRef>
          </c:cat>
          <c:val>
            <c:numRef>
              <c:f>Sheet2!$F$2:$F$102</c:f>
              <c:numCache/>
            </c:numRef>
          </c:val>
          <c:smooth val="0"/>
        </c:ser>
        <c:marker val="1"/>
        <c:axId val="51555635"/>
        <c:axId val="61347532"/>
      </c:lineChart>
      <c:catAx>
        <c:axId val="51555635"/>
        <c:scaling>
          <c:orientation val="minMax"/>
        </c:scaling>
        <c:axPos val="b"/>
        <c:title>
          <c:tx>
            <c:rich>
              <a:bodyPr vert="horz" rot="0" anchor="ctr"/>
              <a:lstStyle/>
              <a:p>
                <a:pPr algn="ctr">
                  <a:defRPr/>
                </a:pPr>
                <a:r>
                  <a:rPr lang="en-US" cap="none" sz="1800" b="1" i="0" u="none" baseline="0">
                    <a:solidFill>
                      <a:srgbClr val="000000"/>
                    </a:solidFill>
                    <a:latin typeface="Calibri"/>
                    <a:ea typeface="Calibri"/>
                    <a:cs typeface="Calibri"/>
                  </a:rPr>
                  <a:t>Base Rate of Condition</a:t>
                </a:r>
              </a:p>
            </c:rich>
          </c:tx>
          <c:layout>
            <c:manualLayout>
              <c:xMode val="factor"/>
              <c:yMode val="factor"/>
              <c:x val="0.003"/>
              <c:y val="0.0005"/>
            </c:manualLayout>
          </c:layout>
          <c:overlay val="0"/>
          <c:spPr>
            <a:noFill/>
            <a:ln w="3175">
              <a:noFill/>
            </a:ln>
          </c:spPr>
        </c:title>
        <c:delete val="0"/>
        <c:numFmt formatCode="#,###.00" sourceLinked="0"/>
        <c:majorTickMark val="out"/>
        <c:minorTickMark val="none"/>
        <c:tickLblPos val="nextTo"/>
        <c:spPr>
          <a:ln w="25400">
            <a:solidFill>
              <a:srgbClr val="000000"/>
            </a:solidFill>
          </a:ln>
        </c:spPr>
        <c:txPr>
          <a:bodyPr vert="horz" rot="0"/>
          <a:lstStyle/>
          <a:p>
            <a:pPr>
              <a:defRPr lang="en-US" cap="none" sz="1000" b="1" i="0" u="none" baseline="0">
                <a:solidFill>
                  <a:srgbClr val="000000"/>
                </a:solidFill>
                <a:latin typeface="Calibri"/>
                <a:ea typeface="Calibri"/>
                <a:cs typeface="Calibri"/>
              </a:defRPr>
            </a:pPr>
          </a:p>
        </c:txPr>
        <c:crossAx val="61347532"/>
        <c:crossesAt val="0"/>
        <c:auto val="0"/>
        <c:lblOffset val="101"/>
        <c:tickLblSkip val="5"/>
        <c:tickMarkSkip val="5"/>
        <c:noMultiLvlLbl val="0"/>
      </c:catAx>
      <c:valAx>
        <c:axId val="61347532"/>
        <c:scaling>
          <c:orientation val="minMax"/>
          <c:max val="1"/>
          <c:min val="0"/>
        </c:scaling>
        <c:axPos val="l"/>
        <c:title>
          <c:tx>
            <c:rich>
              <a:bodyPr vert="horz" rot="-5400000" anchor="ctr"/>
              <a:lstStyle/>
              <a:p>
                <a:pPr algn="ctr">
                  <a:defRPr/>
                </a:pPr>
                <a:r>
                  <a:rPr lang="en-US" cap="none" sz="1800" b="1" i="0" u="none" baseline="0">
                    <a:solidFill>
                      <a:srgbClr val="000000"/>
                    </a:solidFill>
                    <a:latin typeface="Calibri"/>
                    <a:ea typeface="Calibri"/>
                    <a:cs typeface="Calibri"/>
                  </a:rPr>
                  <a:t>Proportion Positive Scores on Classification Test</a:t>
                </a:r>
              </a:p>
            </c:rich>
          </c:tx>
          <c:layout>
            <c:manualLayout>
              <c:xMode val="factor"/>
              <c:yMode val="factor"/>
              <c:x val="0.016"/>
              <c:y val="0"/>
            </c:manualLayout>
          </c:layout>
          <c:overlay val="0"/>
          <c:spPr>
            <a:noFill/>
            <a:ln w="3175">
              <a:noFill/>
            </a:ln>
          </c:spPr>
        </c:title>
        <c:majorGridlines>
          <c:spPr>
            <a:ln w="3175">
              <a:solidFill>
                <a:srgbClr val="FF0000"/>
              </a:solidFill>
            </a:ln>
          </c:spPr>
        </c:majorGridlines>
        <c:delete val="0"/>
        <c:numFmt formatCode="General" sourceLinked="1"/>
        <c:majorTickMark val="out"/>
        <c:minorTickMark val="none"/>
        <c:tickLblPos val="nextTo"/>
        <c:spPr>
          <a:ln w="25400">
            <a:solidFill>
              <a:srgbClr val="000000"/>
            </a:solidFill>
          </a:ln>
        </c:spPr>
        <c:txPr>
          <a:bodyPr/>
          <a:lstStyle/>
          <a:p>
            <a:pPr>
              <a:defRPr lang="en-US" cap="none" sz="1000" b="1" i="0" u="none" baseline="0">
                <a:solidFill>
                  <a:srgbClr val="000000"/>
                </a:solidFill>
                <a:latin typeface="Calibri"/>
                <a:ea typeface="Calibri"/>
                <a:cs typeface="Calibri"/>
              </a:defRPr>
            </a:pPr>
          </a:p>
        </c:txPr>
        <c:crossAx val="51555635"/>
        <c:crossesAt val="1"/>
        <c:crossBetween val="between"/>
        <c:dispUnits/>
        <c:majorUnit val="0.1"/>
      </c:valAx>
      <c:spPr>
        <a:solidFill>
          <a:srgbClr val="FFFFFF"/>
        </a:solidFill>
        <a:ln w="3175">
          <a:noFill/>
        </a:ln>
      </c:spPr>
    </c:plotArea>
    <c:legend>
      <c:legendPos val="r"/>
      <c:legendEntry>
        <c:idx val="0"/>
        <c:txPr>
          <a:bodyPr vert="horz" rot="0"/>
          <a:lstStyle/>
          <a:p>
            <a:pPr>
              <a:defRPr lang="en-US" cap="none" sz="1200" b="1" i="0" u="none" baseline="0">
                <a:solidFill>
                  <a:srgbClr val="000000"/>
                </a:solidFill>
                <a:latin typeface="Calibri"/>
                <a:ea typeface="Calibri"/>
                <a:cs typeface="Calibri"/>
              </a:defRPr>
            </a:pPr>
          </a:p>
        </c:txPr>
      </c:legendEntry>
      <c:legendEntry>
        <c:idx val="1"/>
        <c:txPr>
          <a:bodyPr vert="horz" rot="0"/>
          <a:lstStyle/>
          <a:p>
            <a:pPr>
              <a:defRPr lang="en-US" cap="none" sz="1200" b="1" i="0" u="none" baseline="0">
                <a:solidFill>
                  <a:srgbClr val="000000"/>
                </a:solidFill>
                <a:latin typeface="Calibri"/>
                <a:ea typeface="Calibri"/>
                <a:cs typeface="Calibri"/>
              </a:defRPr>
            </a:pPr>
          </a:p>
        </c:txPr>
      </c:legendEntry>
      <c:legendEntry>
        <c:idx val="2"/>
        <c:txPr>
          <a:bodyPr vert="horz" rot="0"/>
          <a:lstStyle/>
          <a:p>
            <a:pPr>
              <a:defRPr lang="en-US" cap="none" sz="1200" b="1" i="0" u="none" baseline="0">
                <a:solidFill>
                  <a:srgbClr val="000000"/>
                </a:solidFill>
                <a:latin typeface="Calibri"/>
                <a:ea typeface="Calibri"/>
                <a:cs typeface="Calibri"/>
              </a:defRPr>
            </a:pPr>
          </a:p>
        </c:txPr>
      </c:legendEntry>
      <c:layout>
        <c:manualLayout>
          <c:xMode val="edge"/>
          <c:yMode val="edge"/>
          <c:x val="0.706"/>
          <c:y val="0.462"/>
          <c:w val="0.28775"/>
          <c:h val="0.154"/>
        </c:manualLayout>
      </c:layout>
      <c:overlay val="0"/>
      <c:spPr>
        <a:noFill/>
        <a:ln w="3175">
          <a:noFill/>
        </a:ln>
      </c:spPr>
    </c:legend>
    <c:plotVisOnly val="1"/>
    <c:dispBlanksAs val="gap"/>
    <c:showDLblsOverMax val="0"/>
  </c:chart>
  <c:spPr>
    <a:solidFill>
      <a:srgbClr val="FFFFFF"/>
    </a:solidFill>
    <a:ln w="38100">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352425</xdr:colOff>
      <xdr:row>5</xdr:row>
      <xdr:rowOff>104775</xdr:rowOff>
    </xdr:from>
    <xdr:to>
      <xdr:col>18</xdr:col>
      <xdr:colOff>9525</xdr:colOff>
      <xdr:row>31</xdr:row>
      <xdr:rowOff>161925</xdr:rowOff>
    </xdr:to>
    <xdr:graphicFrame>
      <xdr:nvGraphicFramePr>
        <xdr:cNvPr id="1" name="Chart 3"/>
        <xdr:cNvGraphicFramePr/>
      </xdr:nvGraphicFramePr>
      <xdr:xfrm>
        <a:off x="4343400" y="1257300"/>
        <a:ext cx="7534275" cy="5095875"/>
      </xdr:xfrm>
      <a:graphic>
        <a:graphicData uri="http://schemas.openxmlformats.org/drawingml/2006/chart">
          <c:chart xmlns:c="http://schemas.openxmlformats.org/drawingml/2006/chart" r:id="rId1"/>
        </a:graphicData>
      </a:graphic>
    </xdr:graphicFrame>
    <xdr:clientData/>
  </xdr:twoCellAnchor>
  <xdr:oneCellAnchor>
    <xdr:from>
      <xdr:col>8</xdr:col>
      <xdr:colOff>47625</xdr:colOff>
      <xdr:row>1</xdr:row>
      <xdr:rowOff>47625</xdr:rowOff>
    </xdr:from>
    <xdr:ext cx="6038850" cy="952500"/>
    <xdr:sp>
      <xdr:nvSpPr>
        <xdr:cNvPr id="2" name="TextBox 2"/>
        <xdr:cNvSpPr txBox="1">
          <a:spLocks noChangeArrowheads="1"/>
        </xdr:cNvSpPr>
      </xdr:nvSpPr>
      <xdr:spPr>
        <a:xfrm>
          <a:off x="5819775" y="285750"/>
          <a:ext cx="6038850" cy="952500"/>
        </a:xfrm>
        <a:prstGeom prst="rect">
          <a:avLst/>
        </a:prstGeom>
        <a:noFill/>
        <a:ln w="34925" cmpd="sng">
          <a:solidFill>
            <a:srgbClr val="000000"/>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Instructions:  Enter values of TPR and FPR for the cut score of the classification test you are investigating.  The curved lines in the chart indicate PPP and NPP for the cut score at the given BR.  For a given sample of test results, the straight line indicates the BR of the sample given the proportion of positive scores in the sample.  For more information about the Test Validation Summary, please contact Richard Frederick, Ph.D. at rickfrederick@gmail.com.</a:t>
          </a:r>
        </a:p>
      </xdr:txBody>
    </xdr:sp>
    <xdr:clientData/>
  </xdr:oneCellAnchor>
  <xdr:twoCellAnchor>
    <xdr:from>
      <xdr:col>30</xdr:col>
      <xdr:colOff>19050</xdr:colOff>
      <xdr:row>3</xdr:row>
      <xdr:rowOff>19050</xdr:rowOff>
    </xdr:from>
    <xdr:to>
      <xdr:col>32</xdr:col>
      <xdr:colOff>9525</xdr:colOff>
      <xdr:row>4</xdr:row>
      <xdr:rowOff>114300</xdr:rowOff>
    </xdr:to>
    <xdr:sp textlink="B130">
      <xdr:nvSpPr>
        <xdr:cNvPr id="3" name="Rectangle 3"/>
        <xdr:cNvSpPr>
          <a:spLocks/>
        </xdr:cNvSpPr>
      </xdr:nvSpPr>
      <xdr:spPr>
        <a:xfrm>
          <a:off x="18316575" y="790575"/>
          <a:ext cx="1209675" cy="285750"/>
        </a:xfrm>
        <a:prstGeom prst="rect">
          <a:avLst/>
        </a:prstGeom>
        <a:solidFill>
          <a:srgbClr val="92D050"/>
        </a:solidFill>
        <a:ln w="25400" cmpd="sng">
          <a:solidFill>
            <a:srgbClr val="000000"/>
          </a:solidFill>
          <a:headEnd type="none"/>
          <a:tailEnd type="none"/>
        </a:ln>
      </xdr:spPr>
      <xdr:txBody>
        <a:bodyPr vertOverflow="clip" wrap="square" anchor="ctr"/>
        <a:p>
          <a:pPr algn="ctr">
            <a:defRPr/>
          </a:pPr>
          <a:r>
            <a:rPr lang="en-US" cap="none" sz="1800" b="1" i="0" u="none" baseline="0">
              <a:solidFill>
                <a:srgbClr val="000000"/>
              </a:solidFill>
              <a:latin typeface="Calibri"/>
              <a:ea typeface="Calibri"/>
              <a:cs typeface="Calibri"/>
            </a:rPr>
            <a:t>242.5</a:t>
          </a:r>
        </a:p>
      </xdr:txBody>
    </xdr:sp>
    <xdr:clientData/>
  </xdr:twoCellAnchor>
  <xdr:twoCellAnchor>
    <xdr:from>
      <xdr:col>30</xdr:col>
      <xdr:colOff>0</xdr:colOff>
      <xdr:row>10</xdr:row>
      <xdr:rowOff>9525</xdr:rowOff>
    </xdr:from>
    <xdr:to>
      <xdr:col>31</xdr:col>
      <xdr:colOff>600075</xdr:colOff>
      <xdr:row>11</xdr:row>
      <xdr:rowOff>180975</xdr:rowOff>
    </xdr:to>
    <xdr:sp textlink="B131">
      <xdr:nvSpPr>
        <xdr:cNvPr id="4" name="Rectangle 5"/>
        <xdr:cNvSpPr>
          <a:spLocks/>
        </xdr:cNvSpPr>
      </xdr:nvSpPr>
      <xdr:spPr>
        <a:xfrm>
          <a:off x="18297525" y="2133600"/>
          <a:ext cx="1209675" cy="361950"/>
        </a:xfrm>
        <a:prstGeom prst="rect">
          <a:avLst/>
        </a:prstGeom>
        <a:solidFill>
          <a:srgbClr val="F42F22"/>
        </a:solidFill>
        <a:ln w="25400" cmpd="sng">
          <a:solidFill>
            <a:srgbClr val="000000"/>
          </a:solidFill>
          <a:headEnd type="none"/>
          <a:tailEnd type="none"/>
        </a:ln>
      </xdr:spPr>
      <xdr:txBody>
        <a:bodyPr vertOverflow="clip" wrap="square" anchor="ctr"/>
        <a:p>
          <a:pPr algn="ctr">
            <a:defRPr/>
          </a:pPr>
          <a:r>
            <a:rPr lang="en-US" cap="none" sz="1800" b="1" i="0" u="none" baseline="0">
              <a:solidFill>
                <a:srgbClr val="000000"/>
              </a:solidFill>
              <a:latin typeface="Calibri"/>
              <a:ea typeface="Calibri"/>
              <a:cs typeface="Calibri"/>
            </a:rPr>
            <a:t>258</a:t>
          </a:r>
        </a:p>
      </xdr:txBody>
    </xdr:sp>
    <xdr:clientData/>
  </xdr:twoCellAnchor>
  <xdr:twoCellAnchor>
    <xdr:from>
      <xdr:col>30</xdr:col>
      <xdr:colOff>0</xdr:colOff>
      <xdr:row>13</xdr:row>
      <xdr:rowOff>0</xdr:rowOff>
    </xdr:from>
    <xdr:to>
      <xdr:col>31</xdr:col>
      <xdr:colOff>600075</xdr:colOff>
      <xdr:row>14</xdr:row>
      <xdr:rowOff>171450</xdr:rowOff>
    </xdr:to>
    <xdr:sp textlink="B132">
      <xdr:nvSpPr>
        <xdr:cNvPr id="5" name="Rectangle 6"/>
        <xdr:cNvSpPr>
          <a:spLocks/>
        </xdr:cNvSpPr>
      </xdr:nvSpPr>
      <xdr:spPr>
        <a:xfrm>
          <a:off x="18297525" y="2695575"/>
          <a:ext cx="1209675" cy="361950"/>
        </a:xfrm>
        <a:prstGeom prst="rect">
          <a:avLst/>
        </a:prstGeom>
        <a:solidFill>
          <a:srgbClr val="F42F22"/>
        </a:solidFill>
        <a:ln w="25400" cmpd="sng">
          <a:solidFill>
            <a:srgbClr val="000000"/>
          </a:solidFill>
          <a:headEnd type="none"/>
          <a:tailEnd type="none"/>
        </a:ln>
      </xdr:spPr>
      <xdr:txBody>
        <a:bodyPr vertOverflow="clip" wrap="square" anchor="ctr"/>
        <a:p>
          <a:pPr algn="ctr">
            <a:defRPr/>
          </a:pPr>
          <a:r>
            <a:rPr lang="en-US" cap="none" sz="1800" b="1" i="0" u="none" baseline="0">
              <a:solidFill>
                <a:srgbClr val="000000"/>
              </a:solidFill>
              <a:latin typeface="Calibri"/>
              <a:ea typeface="Calibri"/>
              <a:cs typeface="Calibri"/>
            </a:rPr>
            <a:t>47.5</a:t>
          </a:r>
        </a:p>
      </xdr:txBody>
    </xdr:sp>
    <xdr:clientData/>
  </xdr:twoCellAnchor>
  <xdr:twoCellAnchor>
    <xdr:from>
      <xdr:col>30</xdr:col>
      <xdr:colOff>0</xdr:colOff>
      <xdr:row>22</xdr:row>
      <xdr:rowOff>133350</xdr:rowOff>
    </xdr:from>
    <xdr:to>
      <xdr:col>31</xdr:col>
      <xdr:colOff>600075</xdr:colOff>
      <xdr:row>24</xdr:row>
      <xdr:rowOff>114300</xdr:rowOff>
    </xdr:to>
    <xdr:sp textlink="B133">
      <xdr:nvSpPr>
        <xdr:cNvPr id="6" name="Rectangle 7"/>
        <xdr:cNvSpPr>
          <a:spLocks/>
        </xdr:cNvSpPr>
      </xdr:nvSpPr>
      <xdr:spPr>
        <a:xfrm>
          <a:off x="18297525" y="4610100"/>
          <a:ext cx="1209675" cy="361950"/>
        </a:xfrm>
        <a:prstGeom prst="rect">
          <a:avLst/>
        </a:prstGeom>
        <a:solidFill>
          <a:srgbClr val="92D050"/>
        </a:solidFill>
        <a:ln w="25400" cmpd="sng">
          <a:solidFill>
            <a:srgbClr val="000000"/>
          </a:solidFill>
          <a:headEnd type="none"/>
          <a:tailEnd type="none"/>
        </a:ln>
      </xdr:spPr>
      <xdr:txBody>
        <a:bodyPr vertOverflow="clip" wrap="square" anchor="ctr"/>
        <a:p>
          <a:pPr algn="ctr">
            <a:defRPr/>
          </a:pPr>
          <a:r>
            <a:rPr lang="en-US" cap="none" sz="1800" b="1" i="0" u="none" baseline="0">
              <a:solidFill>
                <a:srgbClr val="000000"/>
              </a:solidFill>
              <a:latin typeface="Calibri"/>
              <a:ea typeface="Calibri"/>
              <a:cs typeface="Calibri"/>
            </a:rPr>
            <a:t>9452.5</a:t>
          </a:r>
        </a:p>
      </xdr:txBody>
    </xdr:sp>
    <xdr:clientData/>
  </xdr:twoCellAnchor>
  <xdr:twoCellAnchor>
    <xdr:from>
      <xdr:col>26</xdr:col>
      <xdr:colOff>0</xdr:colOff>
      <xdr:row>6</xdr:row>
      <xdr:rowOff>9525</xdr:rowOff>
    </xdr:from>
    <xdr:to>
      <xdr:col>28</xdr:col>
      <xdr:colOff>38100</xdr:colOff>
      <xdr:row>7</xdr:row>
      <xdr:rowOff>180975</xdr:rowOff>
    </xdr:to>
    <xdr:sp textlink="A132">
      <xdr:nvSpPr>
        <xdr:cNvPr id="7" name="Rectangle 8"/>
        <xdr:cNvSpPr>
          <a:spLocks/>
        </xdr:cNvSpPr>
      </xdr:nvSpPr>
      <xdr:spPr>
        <a:xfrm>
          <a:off x="15906750" y="1352550"/>
          <a:ext cx="1209675" cy="361950"/>
        </a:xfrm>
        <a:prstGeom prst="rect">
          <a:avLst/>
        </a:prstGeom>
        <a:solidFill>
          <a:srgbClr val="C6D9F1"/>
        </a:solidFill>
        <a:ln w="25400" cmpd="sng">
          <a:solidFill>
            <a:srgbClr val="000000"/>
          </a:solidFill>
          <a:headEnd type="none"/>
          <a:tailEnd type="none"/>
        </a:ln>
      </xdr:spPr>
      <xdr:txBody>
        <a:bodyPr vertOverflow="clip" wrap="square" anchor="ctr"/>
        <a:p>
          <a:pPr algn="ctr">
            <a:defRPr/>
          </a:pPr>
          <a:r>
            <a:rPr lang="en-US" cap="none" sz="1800" b="1" i="0" u="none" baseline="0">
              <a:solidFill>
                <a:srgbClr val="000000"/>
              </a:solidFill>
              <a:latin typeface="Calibri"/>
              <a:ea typeface="Calibri"/>
              <a:cs typeface="Calibri"/>
            </a:rPr>
            <a:t>500</a:t>
          </a:r>
        </a:p>
      </xdr:txBody>
    </xdr:sp>
    <xdr:clientData/>
  </xdr:twoCellAnchor>
  <xdr:twoCellAnchor>
    <xdr:from>
      <xdr:col>26</xdr:col>
      <xdr:colOff>9525</xdr:colOff>
      <xdr:row>18</xdr:row>
      <xdr:rowOff>9525</xdr:rowOff>
    </xdr:from>
    <xdr:to>
      <xdr:col>28</xdr:col>
      <xdr:colOff>47625</xdr:colOff>
      <xdr:row>19</xdr:row>
      <xdr:rowOff>180975</xdr:rowOff>
    </xdr:to>
    <xdr:sp textlink="A133">
      <xdr:nvSpPr>
        <xdr:cNvPr id="8" name="Rectangle 9"/>
        <xdr:cNvSpPr>
          <a:spLocks/>
        </xdr:cNvSpPr>
      </xdr:nvSpPr>
      <xdr:spPr>
        <a:xfrm>
          <a:off x="15916275" y="3724275"/>
          <a:ext cx="1209675" cy="361950"/>
        </a:xfrm>
        <a:prstGeom prst="rect">
          <a:avLst/>
        </a:prstGeom>
        <a:solidFill>
          <a:srgbClr val="D7E4BD"/>
        </a:solidFill>
        <a:ln w="25400" cmpd="sng">
          <a:solidFill>
            <a:srgbClr val="000000"/>
          </a:solidFill>
          <a:headEnd type="none"/>
          <a:tailEnd type="none"/>
        </a:ln>
      </xdr:spPr>
      <xdr:txBody>
        <a:bodyPr vertOverflow="clip" wrap="square" anchor="ctr"/>
        <a:p>
          <a:pPr algn="ctr">
            <a:defRPr/>
          </a:pPr>
          <a:r>
            <a:rPr lang="en-US" cap="none" sz="1800" b="1" i="0" u="none" baseline="0">
              <a:solidFill>
                <a:srgbClr val="000000"/>
              </a:solidFill>
              <a:latin typeface="Calibri"/>
              <a:ea typeface="Calibri"/>
              <a:cs typeface="Calibri"/>
            </a:rPr>
            <a:t>9500</a:t>
          </a:r>
        </a:p>
      </xdr:txBody>
    </xdr:sp>
    <xdr:clientData/>
  </xdr:twoCellAnchor>
  <xdr:twoCellAnchor>
    <xdr:from>
      <xdr:col>20</xdr:col>
      <xdr:colOff>171450</xdr:colOff>
      <xdr:row>11</xdr:row>
      <xdr:rowOff>133350</xdr:rowOff>
    </xdr:from>
    <xdr:to>
      <xdr:col>22</xdr:col>
      <xdr:colOff>257175</xdr:colOff>
      <xdr:row>13</xdr:row>
      <xdr:rowOff>114300</xdr:rowOff>
    </xdr:to>
    <xdr:sp>
      <xdr:nvSpPr>
        <xdr:cNvPr id="9" name="Rectangle 10"/>
        <xdr:cNvSpPr>
          <a:spLocks/>
        </xdr:cNvSpPr>
      </xdr:nvSpPr>
      <xdr:spPr>
        <a:xfrm>
          <a:off x="12992100" y="2447925"/>
          <a:ext cx="1266825" cy="361950"/>
        </a:xfrm>
        <a:prstGeom prst="rect">
          <a:avLst/>
        </a:prstGeom>
        <a:solidFill>
          <a:srgbClr val="8EB4E3"/>
        </a:solidFill>
        <a:ln w="25400" cmpd="sng">
          <a:solidFill>
            <a:srgbClr val="000000"/>
          </a:solidFill>
          <a:headEnd type="none"/>
          <a:tailEnd type="none"/>
        </a:ln>
      </xdr:spPr>
      <xdr:txBody>
        <a:bodyPr vertOverflow="clip" wrap="square" anchor="ctr"/>
        <a:p>
          <a:pPr algn="ctr">
            <a:defRPr/>
          </a:pPr>
          <a:r>
            <a:rPr lang="en-US" cap="none" sz="1800" b="1" i="0" u="none" baseline="0">
              <a:solidFill>
                <a:srgbClr val="000000"/>
              </a:solidFill>
              <a:latin typeface="Calibri"/>
              <a:ea typeface="Calibri"/>
              <a:cs typeface="Calibri"/>
            </a:rPr>
            <a:t>10000</a:t>
          </a:r>
        </a:p>
      </xdr:txBody>
    </xdr:sp>
    <xdr:clientData/>
  </xdr:twoCellAnchor>
  <xdr:twoCellAnchor>
    <xdr:from>
      <xdr:col>22</xdr:col>
      <xdr:colOff>257175</xdr:colOff>
      <xdr:row>12</xdr:row>
      <xdr:rowOff>123825</xdr:rowOff>
    </xdr:from>
    <xdr:to>
      <xdr:col>26</xdr:col>
      <xdr:colOff>9525</xdr:colOff>
      <xdr:row>19</xdr:row>
      <xdr:rowOff>0</xdr:rowOff>
    </xdr:to>
    <xdr:sp>
      <xdr:nvSpPr>
        <xdr:cNvPr id="10" name="Straight Connector 16"/>
        <xdr:cNvSpPr>
          <a:spLocks/>
        </xdr:cNvSpPr>
      </xdr:nvSpPr>
      <xdr:spPr>
        <a:xfrm>
          <a:off x="14258925" y="2628900"/>
          <a:ext cx="1657350" cy="12763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28</xdr:col>
      <xdr:colOff>38100</xdr:colOff>
      <xdr:row>3</xdr:row>
      <xdr:rowOff>190500</xdr:rowOff>
    </xdr:from>
    <xdr:to>
      <xdr:col>30</xdr:col>
      <xdr:colOff>19050</xdr:colOff>
      <xdr:row>7</xdr:row>
      <xdr:rowOff>0</xdr:rowOff>
    </xdr:to>
    <xdr:sp>
      <xdr:nvSpPr>
        <xdr:cNvPr id="11" name="Straight Connector 21"/>
        <xdr:cNvSpPr>
          <a:spLocks/>
        </xdr:cNvSpPr>
      </xdr:nvSpPr>
      <xdr:spPr>
        <a:xfrm flipV="1">
          <a:off x="17116425" y="962025"/>
          <a:ext cx="1200150" cy="57150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28</xdr:col>
      <xdr:colOff>38100</xdr:colOff>
      <xdr:row>7</xdr:row>
      <xdr:rowOff>0</xdr:rowOff>
    </xdr:from>
    <xdr:to>
      <xdr:col>30</xdr:col>
      <xdr:colOff>0</xdr:colOff>
      <xdr:row>11</xdr:row>
      <xdr:rowOff>0</xdr:rowOff>
    </xdr:to>
    <xdr:sp>
      <xdr:nvSpPr>
        <xdr:cNvPr id="12" name="Straight Connector 23"/>
        <xdr:cNvSpPr>
          <a:spLocks/>
        </xdr:cNvSpPr>
      </xdr:nvSpPr>
      <xdr:spPr>
        <a:xfrm>
          <a:off x="17116425" y="1533525"/>
          <a:ext cx="1181100" cy="7810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22</xdr:col>
      <xdr:colOff>257175</xdr:colOff>
      <xdr:row>7</xdr:row>
      <xdr:rowOff>0</xdr:rowOff>
    </xdr:from>
    <xdr:to>
      <xdr:col>26</xdr:col>
      <xdr:colOff>0</xdr:colOff>
      <xdr:row>12</xdr:row>
      <xdr:rowOff>123825</xdr:rowOff>
    </xdr:to>
    <xdr:sp>
      <xdr:nvSpPr>
        <xdr:cNvPr id="13" name="Straight Connector 25"/>
        <xdr:cNvSpPr>
          <a:spLocks/>
        </xdr:cNvSpPr>
      </xdr:nvSpPr>
      <xdr:spPr>
        <a:xfrm flipV="1">
          <a:off x="14258925" y="1533525"/>
          <a:ext cx="1647825" cy="109537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28</xdr:col>
      <xdr:colOff>47625</xdr:colOff>
      <xdr:row>13</xdr:row>
      <xdr:rowOff>180975</xdr:rowOff>
    </xdr:from>
    <xdr:to>
      <xdr:col>30</xdr:col>
      <xdr:colOff>0</xdr:colOff>
      <xdr:row>19</xdr:row>
      <xdr:rowOff>0</xdr:rowOff>
    </xdr:to>
    <xdr:sp>
      <xdr:nvSpPr>
        <xdr:cNvPr id="14" name="Straight Connector 27"/>
        <xdr:cNvSpPr>
          <a:spLocks/>
        </xdr:cNvSpPr>
      </xdr:nvSpPr>
      <xdr:spPr>
        <a:xfrm flipV="1">
          <a:off x="17125950" y="2876550"/>
          <a:ext cx="1171575" cy="102870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28</xdr:col>
      <xdr:colOff>47625</xdr:colOff>
      <xdr:row>19</xdr:row>
      <xdr:rowOff>0</xdr:rowOff>
    </xdr:from>
    <xdr:to>
      <xdr:col>30</xdr:col>
      <xdr:colOff>0</xdr:colOff>
      <xdr:row>23</xdr:row>
      <xdr:rowOff>123825</xdr:rowOff>
    </xdr:to>
    <xdr:sp>
      <xdr:nvSpPr>
        <xdr:cNvPr id="15" name="Straight Connector 29"/>
        <xdr:cNvSpPr>
          <a:spLocks/>
        </xdr:cNvSpPr>
      </xdr:nvSpPr>
      <xdr:spPr>
        <a:xfrm>
          <a:off x="17125950" y="3905250"/>
          <a:ext cx="1171575" cy="88582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27</xdr:col>
      <xdr:colOff>114300</xdr:colOff>
      <xdr:row>9</xdr:row>
      <xdr:rowOff>142875</xdr:rowOff>
    </xdr:from>
    <xdr:ext cx="180975" cy="266700"/>
    <xdr:sp fLocksText="0">
      <xdr:nvSpPr>
        <xdr:cNvPr id="16" name="TextBox 53"/>
        <xdr:cNvSpPr txBox="1">
          <a:spLocks noChangeArrowheads="1"/>
        </xdr:cNvSpPr>
      </xdr:nvSpPr>
      <xdr:spPr>
        <a:xfrm>
          <a:off x="16583025" y="20669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34</xdr:col>
      <xdr:colOff>0</xdr:colOff>
      <xdr:row>10</xdr:row>
      <xdr:rowOff>9525</xdr:rowOff>
    </xdr:from>
    <xdr:to>
      <xdr:col>35</xdr:col>
      <xdr:colOff>600075</xdr:colOff>
      <xdr:row>11</xdr:row>
      <xdr:rowOff>180975</xdr:rowOff>
    </xdr:to>
    <xdr:sp textlink="B132">
      <xdr:nvSpPr>
        <xdr:cNvPr id="17" name="Rectangle 19"/>
        <xdr:cNvSpPr>
          <a:spLocks/>
        </xdr:cNvSpPr>
      </xdr:nvSpPr>
      <xdr:spPr>
        <a:xfrm>
          <a:off x="20707350" y="2133600"/>
          <a:ext cx="1209675" cy="361950"/>
        </a:xfrm>
        <a:prstGeom prst="rect">
          <a:avLst/>
        </a:prstGeom>
        <a:solidFill>
          <a:srgbClr val="F42F22"/>
        </a:solidFill>
        <a:ln w="25400" cmpd="sng">
          <a:solidFill>
            <a:srgbClr val="000000"/>
          </a:solidFill>
          <a:headEnd type="none"/>
          <a:tailEnd type="none"/>
        </a:ln>
      </xdr:spPr>
      <xdr:txBody>
        <a:bodyPr vertOverflow="clip" wrap="square" anchor="ctr"/>
        <a:p>
          <a:pPr algn="ctr">
            <a:defRPr/>
          </a:pPr>
          <a:r>
            <a:rPr lang="en-US" cap="none" sz="1800" b="1" i="0" u="none" baseline="0">
              <a:solidFill>
                <a:srgbClr val="000000"/>
              </a:solidFill>
              <a:latin typeface="Calibri"/>
              <a:ea typeface="Calibri"/>
              <a:cs typeface="Calibri"/>
            </a:rPr>
            <a:t>47.5</a:t>
          </a:r>
        </a:p>
      </xdr:txBody>
    </xdr:sp>
    <xdr:clientData/>
  </xdr:twoCellAnchor>
  <xdr:twoCellAnchor>
    <xdr:from>
      <xdr:col>37</xdr:col>
      <xdr:colOff>0</xdr:colOff>
      <xdr:row>9</xdr:row>
      <xdr:rowOff>190500</xdr:rowOff>
    </xdr:from>
    <xdr:to>
      <xdr:col>38</xdr:col>
      <xdr:colOff>600075</xdr:colOff>
      <xdr:row>11</xdr:row>
      <xdr:rowOff>171450</xdr:rowOff>
    </xdr:to>
    <xdr:sp textlink="B130">
      <xdr:nvSpPr>
        <xdr:cNvPr id="18" name="Rectangle 20"/>
        <xdr:cNvSpPr>
          <a:spLocks/>
        </xdr:cNvSpPr>
      </xdr:nvSpPr>
      <xdr:spPr>
        <a:xfrm>
          <a:off x="22536150" y="2114550"/>
          <a:ext cx="1209675" cy="371475"/>
        </a:xfrm>
        <a:prstGeom prst="rect">
          <a:avLst/>
        </a:prstGeom>
        <a:solidFill>
          <a:srgbClr val="92D050"/>
        </a:solidFill>
        <a:ln w="25400" cmpd="sng">
          <a:solidFill>
            <a:srgbClr val="000000"/>
          </a:solidFill>
          <a:headEnd type="none"/>
          <a:tailEnd type="none"/>
        </a:ln>
      </xdr:spPr>
      <xdr:txBody>
        <a:bodyPr vertOverflow="clip" wrap="square" anchor="ctr"/>
        <a:p>
          <a:pPr algn="ctr">
            <a:defRPr/>
          </a:pPr>
          <a:r>
            <a:rPr lang="en-US" cap="none" sz="1800" b="1" i="0" u="none" baseline="0">
              <a:solidFill>
                <a:srgbClr val="000000"/>
              </a:solidFill>
              <a:latin typeface="Calibri"/>
              <a:ea typeface="Calibri"/>
              <a:cs typeface="Calibri"/>
            </a:rPr>
            <a:t>242.5</a:t>
          </a:r>
        </a:p>
      </xdr:txBody>
    </xdr:sp>
    <xdr:clientData/>
  </xdr:twoCellAnchor>
  <xdr:twoCellAnchor>
    <xdr:from>
      <xdr:col>34</xdr:col>
      <xdr:colOff>0</xdr:colOff>
      <xdr:row>18</xdr:row>
      <xdr:rowOff>0</xdr:rowOff>
    </xdr:from>
    <xdr:to>
      <xdr:col>35</xdr:col>
      <xdr:colOff>600075</xdr:colOff>
      <xdr:row>19</xdr:row>
      <xdr:rowOff>171450</xdr:rowOff>
    </xdr:to>
    <xdr:sp textlink="B131">
      <xdr:nvSpPr>
        <xdr:cNvPr id="19" name="Rectangle 28"/>
        <xdr:cNvSpPr>
          <a:spLocks/>
        </xdr:cNvSpPr>
      </xdr:nvSpPr>
      <xdr:spPr>
        <a:xfrm>
          <a:off x="20707350" y="3714750"/>
          <a:ext cx="1209675" cy="361950"/>
        </a:xfrm>
        <a:prstGeom prst="rect">
          <a:avLst/>
        </a:prstGeom>
        <a:solidFill>
          <a:srgbClr val="F42F22"/>
        </a:solidFill>
        <a:ln w="25400" cmpd="sng">
          <a:solidFill>
            <a:srgbClr val="000000"/>
          </a:solidFill>
          <a:headEnd type="none"/>
          <a:tailEnd type="none"/>
        </a:ln>
      </xdr:spPr>
      <xdr:txBody>
        <a:bodyPr vertOverflow="clip" wrap="square" anchor="ctr"/>
        <a:p>
          <a:pPr algn="ctr">
            <a:defRPr/>
          </a:pPr>
          <a:r>
            <a:rPr lang="en-US" cap="none" sz="1800" b="1" i="0" u="none" baseline="0">
              <a:solidFill>
                <a:srgbClr val="000000"/>
              </a:solidFill>
              <a:latin typeface="Calibri"/>
              <a:ea typeface="Calibri"/>
              <a:cs typeface="Calibri"/>
            </a:rPr>
            <a:t>258</a:t>
          </a:r>
        </a:p>
      </xdr:txBody>
    </xdr:sp>
    <xdr:clientData/>
  </xdr:twoCellAnchor>
  <xdr:twoCellAnchor>
    <xdr:from>
      <xdr:col>37</xdr:col>
      <xdr:colOff>0</xdr:colOff>
      <xdr:row>18</xdr:row>
      <xdr:rowOff>0</xdr:rowOff>
    </xdr:from>
    <xdr:to>
      <xdr:col>38</xdr:col>
      <xdr:colOff>600075</xdr:colOff>
      <xdr:row>19</xdr:row>
      <xdr:rowOff>171450</xdr:rowOff>
    </xdr:to>
    <xdr:sp textlink="B133">
      <xdr:nvSpPr>
        <xdr:cNvPr id="20" name="Rectangle 30"/>
        <xdr:cNvSpPr>
          <a:spLocks/>
        </xdr:cNvSpPr>
      </xdr:nvSpPr>
      <xdr:spPr>
        <a:xfrm>
          <a:off x="22536150" y="3714750"/>
          <a:ext cx="1209675" cy="361950"/>
        </a:xfrm>
        <a:prstGeom prst="rect">
          <a:avLst/>
        </a:prstGeom>
        <a:solidFill>
          <a:srgbClr val="92D050"/>
        </a:solidFill>
        <a:ln w="25400" cmpd="sng">
          <a:solidFill>
            <a:srgbClr val="000000"/>
          </a:solidFill>
          <a:headEnd type="none"/>
          <a:tailEnd type="none"/>
        </a:ln>
      </xdr:spPr>
      <xdr:txBody>
        <a:bodyPr vertOverflow="clip" wrap="square" anchor="ctr"/>
        <a:p>
          <a:pPr algn="ctr">
            <a:defRPr/>
          </a:pPr>
          <a:r>
            <a:rPr lang="en-US" cap="none" sz="1800" b="1" i="0" u="none" baseline="0">
              <a:solidFill>
                <a:srgbClr val="000000"/>
              </a:solidFill>
              <a:latin typeface="Calibri"/>
              <a:ea typeface="Calibri"/>
              <a:cs typeface="Calibri"/>
            </a:rPr>
            <a:t>9452.5</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133"/>
  <sheetViews>
    <sheetView tabSelected="1" zoomScale="75" zoomScaleNormal="75" zoomScalePageLayoutView="0" workbookViewId="0" topLeftCell="A1">
      <pane ySplit="1" topLeftCell="A2" activePane="bottomLeft" state="frozen"/>
      <selection pane="topLeft" activeCell="A1" sqref="A1"/>
      <selection pane="bottomLeft" activeCell="E1" sqref="E1"/>
    </sheetView>
  </sheetViews>
  <sheetFormatPr defaultColWidth="9.140625" defaultRowHeight="15"/>
  <cols>
    <col min="6" max="6" width="14.140625" style="0" customWidth="1"/>
    <col min="7" max="7" width="16.00390625" style="0" customWidth="1"/>
    <col min="8" max="8" width="10.7109375" style="0" customWidth="1"/>
    <col min="19" max="21" width="7.140625" style="0" customWidth="1"/>
    <col min="22" max="22" width="10.57421875" style="0" bestFit="1" customWidth="1"/>
    <col min="23" max="26" width="7.140625" style="0" customWidth="1"/>
    <col min="27" max="27" width="8.421875" style="0" customWidth="1"/>
    <col min="33" max="33" width="11.57421875" style="0" customWidth="1"/>
    <col min="34" max="34" width="6.28125" style="0" customWidth="1"/>
    <col min="39" max="39" width="16.7109375" style="0" customWidth="1"/>
  </cols>
  <sheetData>
    <row r="1" spans="1:18" ht="18.75">
      <c r="A1" s="2" t="s">
        <v>0</v>
      </c>
      <c r="B1" s="9" t="s">
        <v>1</v>
      </c>
      <c r="C1" s="8" t="s">
        <v>2</v>
      </c>
      <c r="D1" s="2" t="s">
        <v>3</v>
      </c>
      <c r="E1" s="2" t="s">
        <v>4</v>
      </c>
      <c r="F1" s="2" t="s">
        <v>5</v>
      </c>
      <c r="I1" s="32"/>
      <c r="J1" s="32"/>
      <c r="K1" s="32"/>
      <c r="L1" s="32"/>
      <c r="M1" s="32"/>
      <c r="N1" s="32"/>
      <c r="O1" s="32"/>
      <c r="P1" s="32"/>
      <c r="Q1" s="32"/>
      <c r="R1" s="32"/>
    </row>
    <row r="2" spans="1:32" ht="21">
      <c r="A2" s="1">
        <v>0</v>
      </c>
      <c r="B2" s="1">
        <f>H2</f>
        <v>0.485</v>
      </c>
      <c r="C2" s="1">
        <f>H3</f>
        <v>0.005</v>
      </c>
      <c r="D2" s="1">
        <f>((1-C2)*(1-A2))/(((1-B2)*(A2))+((1-C2)*(1-A2)))</f>
        <v>1</v>
      </c>
      <c r="E2" s="1">
        <f>(B2*A2)/((B2*A2)+(C2*(1-A2)))</f>
        <v>0</v>
      </c>
      <c r="F2" s="1">
        <f>((B2*A2)+(C2*(1-A2)))</f>
        <v>0.005</v>
      </c>
      <c r="G2" s="4" t="s">
        <v>6</v>
      </c>
      <c r="H2" s="5">
        <v>0.485</v>
      </c>
      <c r="I2" s="32"/>
      <c r="J2" s="32"/>
      <c r="K2" s="32"/>
      <c r="L2" s="32"/>
      <c r="M2" s="32"/>
      <c r="N2" s="32"/>
      <c r="O2" s="32"/>
      <c r="P2" s="32"/>
      <c r="Q2" s="32"/>
      <c r="R2" s="32"/>
      <c r="AA2" s="57" t="s">
        <v>15</v>
      </c>
      <c r="AB2" s="58"/>
      <c r="AE2" s="21" t="s">
        <v>16</v>
      </c>
      <c r="AF2" s="22"/>
    </row>
    <row r="3" spans="1:27" ht="21">
      <c r="A3" s="1">
        <f>SUM(A2+0.01)</f>
        <v>0.01</v>
      </c>
      <c r="B3" s="1">
        <f>H2</f>
        <v>0.485</v>
      </c>
      <c r="C3" s="1">
        <f>H3</f>
        <v>0.005</v>
      </c>
      <c r="D3" s="3">
        <f aca="true" t="shared" si="0" ref="D3:D66">((1-C3)*(1-A3))/(((1-B3)*(A3))+((1-C3)*(1-A3)))</f>
        <v>0.9947990304988892</v>
      </c>
      <c r="E3" s="3">
        <f aca="true" t="shared" si="1" ref="E3:E66">(B3*A3)/((B3*A3)+(C3*(1-A3)))</f>
        <v>0.4948979591836735</v>
      </c>
      <c r="F3" s="3">
        <f aca="true" t="shared" si="2" ref="F3:F66">((B3*A3)+(C3*(1-A3)))</f>
        <v>0.0098</v>
      </c>
      <c r="G3" s="6" t="s">
        <v>7</v>
      </c>
      <c r="H3" s="7">
        <v>0.005</v>
      </c>
      <c r="I3" s="32"/>
      <c r="J3" s="32"/>
      <c r="K3" s="32"/>
      <c r="L3" s="32"/>
      <c r="M3" s="32"/>
      <c r="N3" s="32"/>
      <c r="O3" s="32"/>
      <c r="P3" s="32"/>
      <c r="Q3" s="32"/>
      <c r="R3" s="32"/>
      <c r="W3" s="10"/>
      <c r="X3" s="10"/>
      <c r="Y3" s="10"/>
      <c r="Z3" s="10"/>
      <c r="AA3" s="10"/>
    </row>
    <row r="4" spans="1:25" ht="15">
      <c r="A4" s="1">
        <f aca="true" t="shared" si="3" ref="A4:A67">SUM(A3+0.01)</f>
        <v>0.02</v>
      </c>
      <c r="B4" s="1">
        <f>H2</f>
        <v>0.485</v>
      </c>
      <c r="C4" s="1">
        <f>H3</f>
        <v>0.005</v>
      </c>
      <c r="D4" s="3">
        <f t="shared" si="0"/>
        <v>0.9895473919220621</v>
      </c>
      <c r="E4" s="3">
        <f t="shared" si="1"/>
        <v>0.6643835616438356</v>
      </c>
      <c r="F4" s="3">
        <f t="shared" si="2"/>
        <v>0.0146</v>
      </c>
      <c r="I4" s="32"/>
      <c r="J4" s="32"/>
      <c r="K4" s="32"/>
      <c r="L4" s="32"/>
      <c r="M4" s="32"/>
      <c r="N4" s="32"/>
      <c r="O4" s="32"/>
      <c r="P4" s="32"/>
      <c r="Q4" s="32"/>
      <c r="R4" s="32"/>
      <c r="S4" s="10"/>
      <c r="T4" s="10"/>
      <c r="W4" s="10"/>
      <c r="X4" s="10"/>
      <c r="Y4" s="10"/>
    </row>
    <row r="5" spans="1:27" ht="15">
      <c r="A5" s="1">
        <f t="shared" si="3"/>
        <v>0.03</v>
      </c>
      <c r="B5" s="1">
        <f>H2</f>
        <v>0.485</v>
      </c>
      <c r="C5" s="1">
        <f>H3</f>
        <v>0.005</v>
      </c>
      <c r="D5" s="3">
        <f t="shared" si="0"/>
        <v>0.9842443401998776</v>
      </c>
      <c r="E5" s="3">
        <f t="shared" si="1"/>
        <v>0.7499999999999999</v>
      </c>
      <c r="F5" s="3">
        <f t="shared" si="2"/>
        <v>0.0194</v>
      </c>
      <c r="S5" s="10"/>
      <c r="T5" s="10"/>
      <c r="W5" s="10"/>
      <c r="X5" s="10"/>
      <c r="Y5" s="10"/>
      <c r="Z5" s="10"/>
      <c r="AA5" s="10"/>
    </row>
    <row r="6" spans="1:34" ht="15">
      <c r="A6" s="1">
        <f t="shared" si="3"/>
        <v>0.04</v>
      </c>
      <c r="B6" s="1">
        <f>H2</f>
        <v>0.485</v>
      </c>
      <c r="C6" s="1">
        <f>H3</f>
        <v>0.005</v>
      </c>
      <c r="D6" s="3">
        <f t="shared" si="0"/>
        <v>0.9788891166222587</v>
      </c>
      <c r="E6" s="3">
        <f t="shared" si="1"/>
        <v>0.8016528925619835</v>
      </c>
      <c r="F6" s="3">
        <f t="shared" si="2"/>
        <v>0.0242</v>
      </c>
      <c r="S6" s="10"/>
      <c r="T6" s="10"/>
      <c r="U6" s="10"/>
      <c r="V6" s="10"/>
      <c r="W6" s="10"/>
      <c r="X6" s="10"/>
      <c r="Y6" s="10"/>
      <c r="Z6" s="10"/>
      <c r="AA6" s="10"/>
      <c r="AE6" s="13" t="s">
        <v>11</v>
      </c>
      <c r="AF6" s="14"/>
      <c r="AG6" s="15"/>
      <c r="AH6" s="16"/>
    </row>
    <row r="7" spans="1:22" ht="15">
      <c r="A7" s="1">
        <f t="shared" si="3"/>
        <v>0.05</v>
      </c>
      <c r="B7" s="1">
        <f>H2</f>
        <v>0.485</v>
      </c>
      <c r="C7" s="1">
        <f>H3</f>
        <v>0.005</v>
      </c>
      <c r="D7" s="3">
        <f t="shared" si="0"/>
        <v>0.973480947476828</v>
      </c>
      <c r="E7" s="3">
        <f t="shared" si="1"/>
        <v>0.8362068965517241</v>
      </c>
      <c r="F7" s="3">
        <f t="shared" si="2"/>
        <v>0.029</v>
      </c>
      <c r="S7" s="10"/>
      <c r="T7" s="10"/>
      <c r="U7" s="10"/>
      <c r="V7" s="10"/>
    </row>
    <row r="8" spans="1:43" ht="15.75" customHeight="1">
      <c r="A8" s="1">
        <f t="shared" si="3"/>
        <v>0.060000000000000005</v>
      </c>
      <c r="B8" s="1">
        <f>H2</f>
        <v>0.485</v>
      </c>
      <c r="C8" s="1">
        <f>H3</f>
        <v>0.005</v>
      </c>
      <c r="D8" s="3">
        <f t="shared" si="0"/>
        <v>0.9680190436762575</v>
      </c>
      <c r="E8" s="3">
        <f t="shared" si="1"/>
        <v>0.8609467455621301</v>
      </c>
      <c r="F8" s="3">
        <f t="shared" si="2"/>
        <v>0.033800000000000004</v>
      </c>
      <c r="U8" s="48" t="s">
        <v>10</v>
      </c>
      <c r="V8" s="32"/>
      <c r="W8" s="49">
        <v>0.05</v>
      </c>
      <c r="X8" s="50"/>
      <c r="AO8" s="33" t="s">
        <v>21</v>
      </c>
      <c r="AP8" s="34"/>
      <c r="AQ8" s="35"/>
    </row>
    <row r="9" spans="1:43" ht="15" customHeight="1">
      <c r="A9" s="1">
        <f t="shared" si="3"/>
        <v>0.07</v>
      </c>
      <c r="B9" s="1">
        <f>H2</f>
        <v>0.485</v>
      </c>
      <c r="C9" s="1">
        <f>H3</f>
        <v>0.005</v>
      </c>
      <c r="D9" s="3">
        <f t="shared" si="0"/>
        <v>0.9625026003744539</v>
      </c>
      <c r="E9" s="3">
        <f t="shared" si="1"/>
        <v>0.8795336787564767</v>
      </c>
      <c r="F9" s="3">
        <f t="shared" si="2"/>
        <v>0.0386</v>
      </c>
      <c r="U9" s="32"/>
      <c r="V9" s="32"/>
      <c r="W9" s="51"/>
      <c r="X9" s="52"/>
      <c r="AE9" s="19" t="s">
        <v>12</v>
      </c>
      <c r="AF9" s="20"/>
      <c r="AG9" s="11"/>
      <c r="AH9" s="11"/>
      <c r="AJ9" s="21" t="s">
        <v>19</v>
      </c>
      <c r="AK9" s="26"/>
      <c r="AL9" s="27"/>
      <c r="AO9" s="36"/>
      <c r="AP9" s="37"/>
      <c r="AQ9" s="38"/>
    </row>
    <row r="10" spans="1:28" ht="15.75">
      <c r="A10" s="1">
        <f t="shared" si="3"/>
        <v>0.08</v>
      </c>
      <c r="B10" s="1">
        <f>H2</f>
        <v>0.485</v>
      </c>
      <c r="C10" s="1">
        <f>H3</f>
        <v>0.005</v>
      </c>
      <c r="D10" s="3">
        <f t="shared" si="0"/>
        <v>0.9569307965711896</v>
      </c>
      <c r="E10" s="3">
        <f t="shared" si="1"/>
        <v>0.8940092165898618</v>
      </c>
      <c r="F10" s="3">
        <f t="shared" si="2"/>
        <v>0.0434</v>
      </c>
      <c r="AA10" s="57" t="s">
        <v>8</v>
      </c>
      <c r="AB10" s="58"/>
    </row>
    <row r="11" spans="1:43" ht="15">
      <c r="A11" s="1">
        <f t="shared" si="3"/>
        <v>0.09</v>
      </c>
      <c r="B11" s="1">
        <f>H2</f>
        <v>0.485</v>
      </c>
      <c r="C11" s="1">
        <f>H3</f>
        <v>0.005</v>
      </c>
      <c r="D11" s="3">
        <f t="shared" si="0"/>
        <v>0.9513027947047699</v>
      </c>
      <c r="E11" s="3">
        <f t="shared" si="1"/>
        <v>0.9056016597510373</v>
      </c>
      <c r="F11" s="3">
        <f t="shared" si="2"/>
        <v>0.04819999999999999</v>
      </c>
      <c r="AO11" s="39">
        <f>B132/(B130+B132)</f>
        <v>0.16379310344827586</v>
      </c>
      <c r="AP11" s="40"/>
      <c r="AQ11" s="41"/>
    </row>
    <row r="12" spans="1:43" ht="15">
      <c r="A12" s="1">
        <f t="shared" si="3"/>
        <v>0.09999999999999999</v>
      </c>
      <c r="B12" s="1">
        <f>H2</f>
        <v>0.485</v>
      </c>
      <c r="C12" s="1">
        <f>H3</f>
        <v>0.005</v>
      </c>
      <c r="D12" s="3">
        <f t="shared" si="0"/>
        <v>0.9456177402323126</v>
      </c>
      <c r="E12" s="3">
        <f t="shared" si="1"/>
        <v>0.9150943396226415</v>
      </c>
      <c r="F12" s="3">
        <f t="shared" si="2"/>
        <v>0.05299999999999999</v>
      </c>
      <c r="AO12" s="42"/>
      <c r="AP12" s="43"/>
      <c r="AQ12" s="44"/>
    </row>
    <row r="13" spans="1:43" ht="15">
      <c r="A13" s="1">
        <f t="shared" si="3"/>
        <v>0.10999999999999999</v>
      </c>
      <c r="B13" s="1">
        <f>H2</f>
        <v>0.485</v>
      </c>
      <c r="C13" s="1">
        <f>H3</f>
        <v>0.005</v>
      </c>
      <c r="D13" s="3">
        <f t="shared" si="0"/>
        <v>0.939874761197198</v>
      </c>
      <c r="E13" s="3">
        <f t="shared" si="1"/>
        <v>0.9230103806228374</v>
      </c>
      <c r="F13" s="3">
        <f t="shared" si="2"/>
        <v>0.0578</v>
      </c>
      <c r="AI13" s="28" t="s">
        <v>17</v>
      </c>
      <c r="AJ13" s="29"/>
      <c r="AL13" s="30" t="s">
        <v>20</v>
      </c>
      <c r="AM13" s="31"/>
      <c r="AO13" s="45"/>
      <c r="AP13" s="46"/>
      <c r="AQ13" s="47"/>
    </row>
    <row r="14" spans="1:6" ht="15" customHeight="1">
      <c r="A14" s="1">
        <f t="shared" si="3"/>
        <v>0.11999999999999998</v>
      </c>
      <c r="B14" s="1">
        <f>H2</f>
        <v>0.485</v>
      </c>
      <c r="C14" s="1">
        <f>H3</f>
        <v>0.005</v>
      </c>
      <c r="D14" s="3">
        <f t="shared" si="0"/>
        <v>0.9340729677832302</v>
      </c>
      <c r="E14" s="3">
        <f t="shared" si="1"/>
        <v>0.9297124600638977</v>
      </c>
      <c r="F14" s="3">
        <f t="shared" si="2"/>
        <v>0.06259999999999999</v>
      </c>
    </row>
    <row r="15" spans="1:6" ht="15" customHeight="1">
      <c r="A15" s="1">
        <f t="shared" si="3"/>
        <v>0.12999999999999998</v>
      </c>
      <c r="B15" s="1">
        <f>H2</f>
        <v>0.485</v>
      </c>
      <c r="C15" s="1">
        <f>H3</f>
        <v>0.005</v>
      </c>
      <c r="D15" s="3">
        <f t="shared" si="0"/>
        <v>0.928211451855029</v>
      </c>
      <c r="E15" s="3">
        <f t="shared" si="1"/>
        <v>0.9354599406528189</v>
      </c>
      <c r="F15" s="3">
        <f t="shared" si="2"/>
        <v>0.06739999999999999</v>
      </c>
    </row>
    <row r="16" spans="1:43" ht="16.5" customHeight="1">
      <c r="A16" s="1">
        <f t="shared" si="3"/>
        <v>0.13999999999999999</v>
      </c>
      <c r="B16" s="1">
        <f>H2</f>
        <v>0.485</v>
      </c>
      <c r="C16" s="1">
        <f>H3</f>
        <v>0.005</v>
      </c>
      <c r="D16" s="3">
        <f t="shared" si="0"/>
        <v>0.9222892864841561</v>
      </c>
      <c r="E16" s="3">
        <f t="shared" si="1"/>
        <v>0.9404432132963989</v>
      </c>
      <c r="F16" s="3">
        <f t="shared" si="2"/>
        <v>0.07219999999999999</v>
      </c>
      <c r="AA16" s="53" t="s">
        <v>9</v>
      </c>
      <c r="AB16" s="54"/>
      <c r="AO16" s="33" t="s">
        <v>22</v>
      </c>
      <c r="AP16" s="34"/>
      <c r="AQ16" s="35"/>
    </row>
    <row r="17" spans="1:43" ht="18.75">
      <c r="A17" s="1">
        <f t="shared" si="3"/>
        <v>0.15</v>
      </c>
      <c r="B17" s="1">
        <f>H2</f>
        <v>0.485</v>
      </c>
      <c r="C17" s="1">
        <f>H3</f>
        <v>0.005</v>
      </c>
      <c r="D17" s="3">
        <f t="shared" si="0"/>
        <v>0.916305525460455</v>
      </c>
      <c r="E17" s="3">
        <f t="shared" si="1"/>
        <v>0.9448051948051948</v>
      </c>
      <c r="F17" s="3">
        <f t="shared" si="2"/>
        <v>0.077</v>
      </c>
      <c r="AA17" s="55"/>
      <c r="AB17" s="56"/>
      <c r="AE17" s="19" t="s">
        <v>13</v>
      </c>
      <c r="AF17" s="20"/>
      <c r="AG17" s="12"/>
      <c r="AH17" s="12"/>
      <c r="AJ17" s="21" t="s">
        <v>18</v>
      </c>
      <c r="AK17" s="26"/>
      <c r="AL17" s="27"/>
      <c r="AO17" s="36"/>
      <c r="AP17" s="37"/>
      <c r="AQ17" s="38"/>
    </row>
    <row r="18" spans="1:6" ht="15">
      <c r="A18" s="1">
        <f t="shared" si="3"/>
        <v>0.16</v>
      </c>
      <c r="B18" s="1">
        <f>H2</f>
        <v>0.485</v>
      </c>
      <c r="C18" s="1">
        <f>H3</f>
        <v>0.005</v>
      </c>
      <c r="D18" s="3">
        <f t="shared" si="0"/>
        <v>0.9102592027880636</v>
      </c>
      <c r="E18" s="3">
        <f t="shared" si="1"/>
        <v>0.9486552567237164</v>
      </c>
      <c r="F18" s="3">
        <f t="shared" si="2"/>
        <v>0.0818</v>
      </c>
    </row>
    <row r="19" spans="1:43" ht="15">
      <c r="A19" s="1">
        <f t="shared" si="3"/>
        <v>0.17</v>
      </c>
      <c r="B19" s="1">
        <f>H2</f>
        <v>0.485</v>
      </c>
      <c r="C19" s="1">
        <f>H3</f>
        <v>0.005</v>
      </c>
      <c r="D19" s="3">
        <f t="shared" si="0"/>
        <v>0.9041493321655354</v>
      </c>
      <c r="E19" s="3">
        <f t="shared" si="1"/>
        <v>0.9520785219399538</v>
      </c>
      <c r="F19" s="3">
        <f t="shared" si="2"/>
        <v>0.08660000000000001</v>
      </c>
      <c r="AO19" s="39">
        <f>B131/(B131+B133)</f>
        <v>0.026519052523171986</v>
      </c>
      <c r="AP19" s="40"/>
      <c r="AQ19" s="41"/>
    </row>
    <row r="20" spans="1:43" ht="15">
      <c r="A20" s="1">
        <f t="shared" si="3"/>
        <v>0.18000000000000002</v>
      </c>
      <c r="B20" s="1">
        <f>H2</f>
        <v>0.485</v>
      </c>
      <c r="C20" s="1">
        <f>H3</f>
        <v>0.005</v>
      </c>
      <c r="D20" s="3">
        <f t="shared" si="0"/>
        <v>0.8979749064494827</v>
      </c>
      <c r="E20" s="3">
        <f t="shared" si="1"/>
        <v>0.9551422319474835</v>
      </c>
      <c r="F20" s="3">
        <f t="shared" si="2"/>
        <v>0.09140000000000001</v>
      </c>
      <c r="AO20" s="42"/>
      <c r="AP20" s="43"/>
      <c r="AQ20" s="44"/>
    </row>
    <row r="21" spans="1:43" ht="15">
      <c r="A21" s="1">
        <f t="shared" si="3"/>
        <v>0.19000000000000003</v>
      </c>
      <c r="B21" s="1">
        <f>H2</f>
        <v>0.485</v>
      </c>
      <c r="C21" s="1">
        <f>H3</f>
        <v>0.005</v>
      </c>
      <c r="D21" s="3">
        <f t="shared" si="0"/>
        <v>0.8917348971011285</v>
      </c>
      <c r="E21" s="3">
        <f t="shared" si="1"/>
        <v>0.9579002079002079</v>
      </c>
      <c r="F21" s="3">
        <f t="shared" si="2"/>
        <v>0.09620000000000001</v>
      </c>
      <c r="AI21" s="28" t="s">
        <v>17</v>
      </c>
      <c r="AJ21" s="29"/>
      <c r="AL21" s="30" t="s">
        <v>20</v>
      </c>
      <c r="AM21" s="31"/>
      <c r="AO21" s="45"/>
      <c r="AP21" s="46"/>
      <c r="AQ21" s="47"/>
    </row>
    <row r="22" spans="1:34" ht="15">
      <c r="A22" s="1">
        <f t="shared" si="3"/>
        <v>0.20000000000000004</v>
      </c>
      <c r="B22" s="1">
        <f>H2</f>
        <v>0.485</v>
      </c>
      <c r="C22" s="1">
        <f>H3</f>
        <v>0.005</v>
      </c>
      <c r="D22" s="3">
        <f t="shared" si="0"/>
        <v>0.8854282536151279</v>
      </c>
      <c r="E22" s="3">
        <f t="shared" si="1"/>
        <v>0.9603960396039604</v>
      </c>
      <c r="F22" s="3">
        <f t="shared" si="2"/>
        <v>0.10100000000000002</v>
      </c>
      <c r="AE22" s="23" t="s">
        <v>14</v>
      </c>
      <c r="AF22" s="24"/>
      <c r="AG22" s="25"/>
      <c r="AH22" s="16"/>
    </row>
    <row r="23" spans="1:6" ht="15">
      <c r="A23" s="1">
        <f t="shared" si="3"/>
        <v>0.21000000000000005</v>
      </c>
      <c r="B23" s="1">
        <f>H2</f>
        <v>0.485</v>
      </c>
      <c r="C23" s="1">
        <f>H3</f>
        <v>0.005</v>
      </c>
      <c r="D23" s="3">
        <f t="shared" si="0"/>
        <v>0.8790539029299933</v>
      </c>
      <c r="E23" s="3">
        <f t="shared" si="1"/>
        <v>0.9626654064272212</v>
      </c>
      <c r="F23" s="3">
        <f t="shared" si="2"/>
        <v>0.10580000000000002</v>
      </c>
    </row>
    <row r="24" spans="1:6" ht="15">
      <c r="A24" s="1">
        <f t="shared" si="3"/>
        <v>0.22000000000000006</v>
      </c>
      <c r="B24" s="1">
        <f>H2</f>
        <v>0.485</v>
      </c>
      <c r="C24" s="1">
        <f>H3</f>
        <v>0.005</v>
      </c>
      <c r="D24" s="3">
        <f t="shared" si="0"/>
        <v>0.8726107488194288</v>
      </c>
      <c r="E24" s="3">
        <f t="shared" si="1"/>
        <v>0.9647377938517179</v>
      </c>
      <c r="F24" s="3">
        <f t="shared" si="2"/>
        <v>0.11060000000000003</v>
      </c>
    </row>
    <row r="25" spans="1:6" ht="15">
      <c r="A25" s="1">
        <f t="shared" si="3"/>
        <v>0.23000000000000007</v>
      </c>
      <c r="B25" s="1">
        <f>H2</f>
        <v>0.485</v>
      </c>
      <c r="C25" s="1">
        <f>H3</f>
        <v>0.005</v>
      </c>
      <c r="D25" s="3">
        <f t="shared" si="0"/>
        <v>0.866097671263848</v>
      </c>
      <c r="E25" s="3">
        <f t="shared" si="1"/>
        <v>0.9666377816291161</v>
      </c>
      <c r="F25" s="3">
        <f t="shared" si="2"/>
        <v>0.11540000000000003</v>
      </c>
    </row>
    <row r="26" spans="1:6" ht="15">
      <c r="A26" s="1">
        <f t="shared" si="3"/>
        <v>0.24000000000000007</v>
      </c>
      <c r="B26" s="1">
        <f>H2</f>
        <v>0.485</v>
      </c>
      <c r="C26" s="1">
        <f>H3</f>
        <v>0.005</v>
      </c>
      <c r="D26" s="3">
        <f t="shared" si="0"/>
        <v>0.8595135258013185</v>
      </c>
      <c r="E26" s="3">
        <f t="shared" si="1"/>
        <v>0.9683860232945092</v>
      </c>
      <c r="F26" s="3">
        <f t="shared" si="2"/>
        <v>0.12020000000000003</v>
      </c>
    </row>
    <row r="27" spans="1:6" ht="15">
      <c r="A27" s="1">
        <f t="shared" si="3"/>
        <v>0.25000000000000006</v>
      </c>
      <c r="B27" s="1">
        <f>H2</f>
        <v>0.485</v>
      </c>
      <c r="C27" s="1">
        <f>H3</f>
        <v>0.005</v>
      </c>
      <c r="D27" s="3">
        <f t="shared" si="0"/>
        <v>0.8528571428571429</v>
      </c>
      <c r="E27" s="3">
        <f t="shared" si="1"/>
        <v>0.97</v>
      </c>
      <c r="F27" s="3">
        <f t="shared" si="2"/>
        <v>0.12500000000000003</v>
      </c>
    </row>
    <row r="28" spans="1:6" ht="15">
      <c r="A28" s="1">
        <f t="shared" si="3"/>
        <v>0.26000000000000006</v>
      </c>
      <c r="B28" s="1">
        <f>H2</f>
        <v>0.485</v>
      </c>
      <c r="C28" s="1">
        <f>H3</f>
        <v>0.005</v>
      </c>
      <c r="D28" s="3">
        <f t="shared" si="0"/>
        <v>0.8461273270512526</v>
      </c>
      <c r="E28" s="3">
        <f t="shared" si="1"/>
        <v>0.9714946070878273</v>
      </c>
      <c r="F28" s="3">
        <f t="shared" si="2"/>
        <v>0.12980000000000003</v>
      </c>
    </row>
    <row r="29" spans="1:6" ht="15">
      <c r="A29" s="1">
        <f t="shared" si="3"/>
        <v>0.2700000000000001</v>
      </c>
      <c r="B29" s="1">
        <f>H2</f>
        <v>0.485</v>
      </c>
      <c r="C29" s="1">
        <f>H3</f>
        <v>0.005</v>
      </c>
      <c r="D29" s="3">
        <f t="shared" si="0"/>
        <v>0.8393228564825514</v>
      </c>
      <c r="E29" s="3">
        <f t="shared" si="1"/>
        <v>0.9728826151560179</v>
      </c>
      <c r="F29" s="3">
        <f t="shared" si="2"/>
        <v>0.13460000000000003</v>
      </c>
    </row>
    <row r="30" spans="1:6" ht="15">
      <c r="A30" s="1">
        <f t="shared" si="3"/>
        <v>0.2800000000000001</v>
      </c>
      <c r="B30" s="1">
        <f>H2</f>
        <v>0.485</v>
      </c>
      <c r="C30" s="1">
        <f>H3</f>
        <v>0.005</v>
      </c>
      <c r="D30" s="3">
        <f t="shared" si="0"/>
        <v>0.8324424819893097</v>
      </c>
      <c r="E30" s="3">
        <f t="shared" si="1"/>
        <v>0.9741750358680058</v>
      </c>
      <c r="F30" s="3">
        <f t="shared" si="2"/>
        <v>0.13940000000000002</v>
      </c>
    </row>
    <row r="31" spans="1:6" ht="15">
      <c r="A31" s="1">
        <f t="shared" si="3"/>
        <v>0.2900000000000001</v>
      </c>
      <c r="B31" s="1">
        <f>H2</f>
        <v>0.485</v>
      </c>
      <c r="C31" s="1">
        <f>H3</f>
        <v>0.005</v>
      </c>
      <c r="D31" s="3">
        <f t="shared" si="0"/>
        <v>0.8254849263846693</v>
      </c>
      <c r="E31" s="3">
        <f t="shared" si="1"/>
        <v>0.9753814147018031</v>
      </c>
      <c r="F31" s="3">
        <f t="shared" si="2"/>
        <v>0.14420000000000005</v>
      </c>
    </row>
    <row r="32" spans="1:6" ht="15">
      <c r="A32" s="1">
        <f t="shared" si="3"/>
        <v>0.3000000000000001</v>
      </c>
      <c r="B32" s="1">
        <f>H2</f>
        <v>0.485</v>
      </c>
      <c r="C32" s="1">
        <f>H3</f>
        <v>0.005</v>
      </c>
      <c r="D32" s="3">
        <f t="shared" si="0"/>
        <v>0.8184488836662749</v>
      </c>
      <c r="E32" s="3">
        <f t="shared" si="1"/>
        <v>0.9765100671140939</v>
      </c>
      <c r="F32" s="3">
        <f t="shared" si="2"/>
        <v>0.14900000000000005</v>
      </c>
    </row>
    <row r="33" spans="1:6" ht="15">
      <c r="A33" s="1">
        <f t="shared" si="3"/>
        <v>0.3100000000000001</v>
      </c>
      <c r="B33" s="1">
        <f>H2</f>
        <v>0.485</v>
      </c>
      <c r="C33" s="1">
        <f>H3</f>
        <v>0.005</v>
      </c>
      <c r="D33" s="3">
        <f t="shared" si="0"/>
        <v>0.8113330181990073</v>
      </c>
      <c r="E33" s="3">
        <f t="shared" si="1"/>
        <v>0.9775682704811443</v>
      </c>
      <c r="F33" s="3">
        <f t="shared" si="2"/>
        <v>0.15380000000000005</v>
      </c>
    </row>
    <row r="34" spans="1:6" ht="15">
      <c r="A34" s="1">
        <f t="shared" si="3"/>
        <v>0.3200000000000001</v>
      </c>
      <c r="B34" s="1">
        <f>H2</f>
        <v>0.485</v>
      </c>
      <c r="C34" s="1">
        <f>H3</f>
        <v>0.005</v>
      </c>
      <c r="D34" s="3">
        <f t="shared" si="0"/>
        <v>0.8041359638697408</v>
      </c>
      <c r="E34" s="3">
        <f t="shared" si="1"/>
        <v>0.9785624211853721</v>
      </c>
      <c r="F34" s="3">
        <f t="shared" si="2"/>
        <v>0.15860000000000005</v>
      </c>
    </row>
    <row r="35" spans="1:6" ht="15">
      <c r="A35" s="1">
        <f t="shared" si="3"/>
        <v>0.3300000000000001</v>
      </c>
      <c r="B35" s="1">
        <f>H2</f>
        <v>0.485</v>
      </c>
      <c r="C35" s="1">
        <f>H3</f>
        <v>0.005</v>
      </c>
      <c r="D35" s="3">
        <f t="shared" si="0"/>
        <v>0.7968563232130049</v>
      </c>
      <c r="E35" s="3">
        <f t="shared" si="1"/>
        <v>0.9794981640146879</v>
      </c>
      <c r="F35" s="3">
        <f t="shared" si="2"/>
        <v>0.16340000000000005</v>
      </c>
    </row>
    <row r="36" spans="1:6" ht="15">
      <c r="A36" s="1">
        <f t="shared" si="3"/>
        <v>0.34000000000000014</v>
      </c>
      <c r="B36" s="1">
        <f>H2</f>
        <v>0.485</v>
      </c>
      <c r="C36" s="1">
        <f>H3</f>
        <v>0.005</v>
      </c>
      <c r="D36" s="3">
        <f t="shared" si="0"/>
        <v>0.7894926665063717</v>
      </c>
      <c r="E36" s="3">
        <f t="shared" si="1"/>
        <v>0.9803804994054697</v>
      </c>
      <c r="F36" s="3">
        <f t="shared" si="2"/>
        <v>0.16820000000000007</v>
      </c>
    </row>
    <row r="37" spans="1:6" ht="15">
      <c r="A37" s="1">
        <f t="shared" si="3"/>
        <v>0.35000000000000014</v>
      </c>
      <c r="B37" s="1">
        <f>H2</f>
        <v>0.485</v>
      </c>
      <c r="C37" s="1">
        <f>H3</f>
        <v>0.005</v>
      </c>
      <c r="D37" s="3">
        <f t="shared" si="0"/>
        <v>0.782043530834341</v>
      </c>
      <c r="E37" s="3">
        <f t="shared" si="1"/>
        <v>0.9812138728323699</v>
      </c>
      <c r="F37" s="3">
        <f t="shared" si="2"/>
        <v>0.17300000000000007</v>
      </c>
    </row>
    <row r="38" spans="1:6" ht="15">
      <c r="A38" s="1">
        <f t="shared" si="3"/>
        <v>0.36000000000000015</v>
      </c>
      <c r="B38" s="1">
        <f>H2</f>
        <v>0.485</v>
      </c>
      <c r="C38" s="1">
        <f>H3</f>
        <v>0.005</v>
      </c>
      <c r="D38" s="3">
        <f t="shared" si="0"/>
        <v>0.7745074191194355</v>
      </c>
      <c r="E38" s="3">
        <f t="shared" si="1"/>
        <v>0.9820022497187851</v>
      </c>
      <c r="F38" s="3">
        <f t="shared" si="2"/>
        <v>0.17780000000000007</v>
      </c>
    </row>
    <row r="39" spans="1:6" ht="15">
      <c r="A39" s="1">
        <f t="shared" si="3"/>
        <v>0.37000000000000016</v>
      </c>
      <c r="B39" s="1">
        <f>H2</f>
        <v>0.485</v>
      </c>
      <c r="C39" s="1">
        <f>H3</f>
        <v>0.005</v>
      </c>
      <c r="D39" s="3">
        <f t="shared" si="0"/>
        <v>0.7668827991191581</v>
      </c>
      <c r="E39" s="3">
        <f t="shared" si="1"/>
        <v>0.9827491785323111</v>
      </c>
      <c r="F39" s="3">
        <f t="shared" si="2"/>
        <v>0.18260000000000007</v>
      </c>
    </row>
    <row r="40" spans="1:6" ht="15">
      <c r="A40" s="1">
        <f t="shared" si="3"/>
        <v>0.38000000000000017</v>
      </c>
      <c r="B40" s="1">
        <f>H2</f>
        <v>0.485</v>
      </c>
      <c r="C40" s="1">
        <f>H3</f>
        <v>0.005</v>
      </c>
      <c r="D40" s="3">
        <f t="shared" si="0"/>
        <v>0.7591681023873984</v>
      </c>
      <c r="E40" s="3">
        <f t="shared" si="1"/>
        <v>0.9834578441835646</v>
      </c>
      <c r="F40" s="3">
        <f t="shared" si="2"/>
        <v>0.18740000000000007</v>
      </c>
    </row>
    <row r="41" spans="1:6" ht="15">
      <c r="A41" s="1">
        <f t="shared" si="3"/>
        <v>0.3900000000000002</v>
      </c>
      <c r="B41" s="1">
        <f>H2</f>
        <v>0.485</v>
      </c>
      <c r="C41" s="1">
        <f>H3</f>
        <v>0.005</v>
      </c>
      <c r="D41" s="3">
        <f t="shared" si="0"/>
        <v>0.7513617231988114</v>
      </c>
      <c r="E41" s="3">
        <f t="shared" si="1"/>
        <v>0.9841311134235172</v>
      </c>
      <c r="F41" s="3">
        <f t="shared" si="2"/>
        <v>0.1922000000000001</v>
      </c>
    </row>
    <row r="42" spans="1:6" ht="15">
      <c r="A42" s="1">
        <f t="shared" si="3"/>
        <v>0.4000000000000002</v>
      </c>
      <c r="B42" s="1">
        <f>H2</f>
        <v>0.485</v>
      </c>
      <c r="C42" s="1">
        <f>H3</f>
        <v>0.005</v>
      </c>
      <c r="D42" s="3">
        <f t="shared" si="0"/>
        <v>0.74346201743462</v>
      </c>
      <c r="E42" s="3">
        <f t="shared" si="1"/>
        <v>0.9847715736040609</v>
      </c>
      <c r="F42" s="3">
        <f t="shared" si="2"/>
        <v>0.1970000000000001</v>
      </c>
    </row>
    <row r="43" spans="1:6" ht="15">
      <c r="A43" s="1">
        <f t="shared" si="3"/>
        <v>0.4100000000000002</v>
      </c>
      <c r="B43" s="1">
        <f>H2</f>
        <v>0.485</v>
      </c>
      <c r="C43" s="1">
        <f>H3</f>
        <v>0.005</v>
      </c>
      <c r="D43" s="3">
        <f t="shared" si="0"/>
        <v>0.7354673014282133</v>
      </c>
      <c r="E43" s="3">
        <f t="shared" si="1"/>
        <v>0.9853815659068385</v>
      </c>
      <c r="F43" s="3">
        <f t="shared" si="2"/>
        <v>0.2018000000000001</v>
      </c>
    </row>
    <row r="44" spans="1:6" ht="15">
      <c r="A44" s="1">
        <f t="shared" si="3"/>
        <v>0.4200000000000002</v>
      </c>
      <c r="B44" s="1">
        <f>H2</f>
        <v>0.485</v>
      </c>
      <c r="C44" s="1">
        <f>H3</f>
        <v>0.005</v>
      </c>
      <c r="D44" s="3">
        <f t="shared" si="0"/>
        <v>0.7273758507688428</v>
      </c>
      <c r="E44" s="3">
        <f t="shared" si="1"/>
        <v>0.9859632139399808</v>
      </c>
      <c r="F44" s="3">
        <f t="shared" si="2"/>
        <v>0.2066000000000001</v>
      </c>
    </row>
    <row r="45" spans="1:6" ht="15">
      <c r="A45" s="1">
        <f t="shared" si="3"/>
        <v>0.4300000000000002</v>
      </c>
      <c r="B45" s="1">
        <f>H2</f>
        <v>0.485</v>
      </c>
      <c r="C45" s="1">
        <f>H3</f>
        <v>0.005</v>
      </c>
      <c r="D45" s="3">
        <f t="shared" si="0"/>
        <v>0.719185899061628</v>
      </c>
      <c r="E45" s="3">
        <f t="shared" si="1"/>
        <v>0.9865184484389783</v>
      </c>
      <c r="F45" s="3">
        <f t="shared" si="2"/>
        <v>0.2114000000000001</v>
      </c>
    </row>
    <row r="46" spans="1:6" ht="15">
      <c r="A46" s="1">
        <f t="shared" si="3"/>
        <v>0.4400000000000002</v>
      </c>
      <c r="B46" s="1">
        <f>H2</f>
        <v>0.485</v>
      </c>
      <c r="C46" s="1">
        <f>H3</f>
        <v>0.005</v>
      </c>
      <c r="D46" s="3">
        <f t="shared" si="0"/>
        <v>0.7108956366420003</v>
      </c>
      <c r="E46" s="3">
        <f t="shared" si="1"/>
        <v>0.9870490286771508</v>
      </c>
      <c r="F46" s="3">
        <f t="shared" si="2"/>
        <v>0.2162000000000001</v>
      </c>
    </row>
    <row r="47" spans="1:6" ht="15">
      <c r="A47" s="1">
        <f t="shared" si="3"/>
        <v>0.45000000000000023</v>
      </c>
      <c r="B47" s="1">
        <f>H2</f>
        <v>0.485</v>
      </c>
      <c r="C47" s="1">
        <f>H3</f>
        <v>0.005</v>
      </c>
      <c r="D47" s="3">
        <f t="shared" si="0"/>
        <v>0.7025032092426186</v>
      </c>
      <c r="E47" s="3">
        <f t="shared" si="1"/>
        <v>0.9875565610859729</v>
      </c>
      <c r="F47" s="3">
        <f t="shared" si="2"/>
        <v>0.2210000000000001</v>
      </c>
    </row>
    <row r="48" spans="1:6" ht="15">
      <c r="A48" s="1">
        <f t="shared" si="3"/>
        <v>0.46000000000000024</v>
      </c>
      <c r="B48" s="1">
        <f>H2</f>
        <v>0.485</v>
      </c>
      <c r="C48" s="1">
        <f>H3</f>
        <v>0.005</v>
      </c>
      <c r="D48" s="3">
        <f t="shared" si="0"/>
        <v>0.6940067166106947</v>
      </c>
      <c r="E48" s="3">
        <f t="shared" si="1"/>
        <v>0.9880425155004429</v>
      </c>
      <c r="F48" s="3">
        <f t="shared" si="2"/>
        <v>0.2258000000000001</v>
      </c>
    </row>
    <row r="49" spans="1:6" ht="15">
      <c r="A49" s="1">
        <f t="shared" si="3"/>
        <v>0.47000000000000025</v>
      </c>
      <c r="B49" s="1">
        <f>H2</f>
        <v>0.485</v>
      </c>
      <c r="C49" s="1">
        <f>H3</f>
        <v>0.005</v>
      </c>
      <c r="D49" s="3">
        <f t="shared" si="0"/>
        <v>0.6854042110735636</v>
      </c>
      <c r="E49" s="3">
        <f t="shared" si="1"/>
        <v>0.9885082393755421</v>
      </c>
      <c r="F49" s="3">
        <f t="shared" si="2"/>
        <v>0.2306000000000001</v>
      </c>
    </row>
    <row r="50" spans="1:6" ht="15">
      <c r="A50" s="1">
        <f t="shared" si="3"/>
        <v>0.48000000000000026</v>
      </c>
      <c r="B50" s="1">
        <f>H2</f>
        <v>0.485</v>
      </c>
      <c r="C50" s="1">
        <f>H3</f>
        <v>0.005</v>
      </c>
      <c r="D50" s="3">
        <f t="shared" si="0"/>
        <v>0.676693696050222</v>
      </c>
      <c r="E50" s="3">
        <f t="shared" si="1"/>
        <v>0.9889549702633815</v>
      </c>
      <c r="F50" s="3">
        <f t="shared" si="2"/>
        <v>0.2354000000000001</v>
      </c>
    </row>
    <row r="51" spans="1:6" ht="15">
      <c r="A51" s="1">
        <f t="shared" si="3"/>
        <v>0.49000000000000027</v>
      </c>
      <c r="B51" s="1">
        <f>H2</f>
        <v>0.485</v>
      </c>
      <c r="C51" s="1">
        <f>H3</f>
        <v>0.005</v>
      </c>
      <c r="D51" s="3">
        <f t="shared" si="0"/>
        <v>0.6678731245064489</v>
      </c>
      <c r="E51" s="3">
        <f t="shared" si="1"/>
        <v>0.9893838467943381</v>
      </c>
      <c r="F51" s="3">
        <f t="shared" si="2"/>
        <v>0.2402000000000001</v>
      </c>
    </row>
    <row r="52" spans="1:6" ht="15">
      <c r="A52" s="1">
        <f t="shared" si="3"/>
        <v>0.5000000000000002</v>
      </c>
      <c r="B52" s="1">
        <f>H2</f>
        <v>0.485</v>
      </c>
      <c r="C52" s="1">
        <f>H3</f>
        <v>0.005</v>
      </c>
      <c r="D52" s="3">
        <f t="shared" si="0"/>
        <v>0.6589403973509932</v>
      </c>
      <c r="E52" s="3">
        <f t="shared" si="1"/>
        <v>0.9897959183673469</v>
      </c>
      <c r="F52" s="3">
        <f t="shared" si="2"/>
        <v>0.2450000000000001</v>
      </c>
    </row>
    <row r="53" spans="1:6" ht="15">
      <c r="A53" s="1">
        <f t="shared" si="3"/>
        <v>0.5100000000000002</v>
      </c>
      <c r="B53" s="1">
        <f>H2</f>
        <v>0.485</v>
      </c>
      <c r="C53" s="1">
        <f>H3</f>
        <v>0.005</v>
      </c>
      <c r="D53" s="3">
        <f t="shared" si="0"/>
        <v>0.6498933617701944</v>
      </c>
      <c r="E53" s="3">
        <f t="shared" si="1"/>
        <v>0.9901921537229783</v>
      </c>
      <c r="F53" s="3">
        <f t="shared" si="2"/>
        <v>0.2498000000000001</v>
      </c>
    </row>
    <row r="54" spans="1:6" ht="15">
      <c r="A54" s="1">
        <f t="shared" si="3"/>
        <v>0.5200000000000002</v>
      </c>
      <c r="B54" s="1">
        <f>H2</f>
        <v>0.485</v>
      </c>
      <c r="C54" s="1">
        <f>H3</f>
        <v>0.005</v>
      </c>
      <c r="D54" s="3">
        <f t="shared" si="0"/>
        <v>0.6407298094982558</v>
      </c>
      <c r="E54" s="3">
        <f t="shared" si="1"/>
        <v>0.9905734485467399</v>
      </c>
      <c r="F54" s="3">
        <f t="shared" si="2"/>
        <v>0.2546000000000001</v>
      </c>
    </row>
    <row r="55" spans="1:6" ht="15">
      <c r="A55" s="1">
        <f t="shared" si="3"/>
        <v>0.5300000000000002</v>
      </c>
      <c r="B55" s="1">
        <f>H2</f>
        <v>0.485</v>
      </c>
      <c r="C55" s="1">
        <f>H3</f>
        <v>0.005</v>
      </c>
      <c r="D55" s="3">
        <f t="shared" si="0"/>
        <v>0.6314474750202536</v>
      </c>
      <c r="E55" s="3">
        <f t="shared" si="1"/>
        <v>0.9909406322282189</v>
      </c>
      <c r="F55" s="3">
        <f t="shared" si="2"/>
        <v>0.25940000000000013</v>
      </c>
    </row>
    <row r="56" spans="1:6" ht="15">
      <c r="A56" s="1">
        <f t="shared" si="3"/>
        <v>0.5400000000000003</v>
      </c>
      <c r="B56" s="1">
        <f>H2</f>
        <v>0.485</v>
      </c>
      <c r="C56" s="1">
        <f>H3</f>
        <v>0.005</v>
      </c>
      <c r="D56" s="3">
        <f t="shared" si="0"/>
        <v>0.6220440337048109</v>
      </c>
      <c r="E56" s="3">
        <f t="shared" si="1"/>
        <v>0.9912944738834215</v>
      </c>
      <c r="F56" s="3">
        <f t="shared" si="2"/>
        <v>0.26420000000000016</v>
      </c>
    </row>
    <row r="57" spans="1:6" ht="15">
      <c r="A57" s="1">
        <f t="shared" si="3"/>
        <v>0.5500000000000003</v>
      </c>
      <c r="B57" s="1">
        <f>H2</f>
        <v>0.485</v>
      </c>
      <c r="C57" s="1">
        <f>H3</f>
        <v>0.005</v>
      </c>
      <c r="D57" s="3">
        <f t="shared" si="0"/>
        <v>0.6125170998632009</v>
      </c>
      <c r="E57" s="3">
        <f t="shared" si="1"/>
        <v>0.9916356877323421</v>
      </c>
      <c r="F57" s="3">
        <f t="shared" si="2"/>
        <v>0.2690000000000001</v>
      </c>
    </row>
    <row r="58" spans="1:6" ht="15">
      <c r="A58" s="1">
        <f t="shared" si="3"/>
        <v>0.5600000000000003</v>
      </c>
      <c r="B58" s="1">
        <f>H2</f>
        <v>0.485</v>
      </c>
      <c r="C58" s="1">
        <f>H3</f>
        <v>0.005</v>
      </c>
      <c r="D58" s="3">
        <f t="shared" si="0"/>
        <v>0.6028642247314786</v>
      </c>
      <c r="E58" s="3">
        <f t="shared" si="1"/>
        <v>0.9919649379108839</v>
      </c>
      <c r="F58" s="3">
        <f t="shared" si="2"/>
        <v>0.2738000000000001</v>
      </c>
    </row>
    <row r="59" spans="1:6" ht="15">
      <c r="A59" s="1">
        <f t="shared" si="3"/>
        <v>0.5700000000000003</v>
      </c>
      <c r="B59" s="1">
        <f>H2</f>
        <v>0.485</v>
      </c>
      <c r="C59" s="1">
        <f>H3</f>
        <v>0.005</v>
      </c>
      <c r="D59" s="3">
        <f t="shared" si="0"/>
        <v>0.5930828943720541</v>
      </c>
      <c r="E59" s="3">
        <f t="shared" si="1"/>
        <v>0.9922828427853554</v>
      </c>
      <c r="F59" s="3">
        <f t="shared" si="2"/>
        <v>0.2786000000000001</v>
      </c>
    </row>
    <row r="60" spans="1:6" ht="15">
      <c r="A60" s="1">
        <f t="shared" si="3"/>
        <v>0.5800000000000003</v>
      </c>
      <c r="B60" s="1">
        <f>H2</f>
        <v>0.485</v>
      </c>
      <c r="C60" s="1">
        <f>H3</f>
        <v>0.005</v>
      </c>
      <c r="D60" s="3">
        <f t="shared" si="0"/>
        <v>0.5831705274909291</v>
      </c>
      <c r="E60" s="3">
        <f t="shared" si="1"/>
        <v>0.992589978828511</v>
      </c>
      <c r="F60" s="3">
        <f t="shared" si="2"/>
        <v>0.28340000000000015</v>
      </c>
    </row>
    <row r="61" spans="1:6" ht="15">
      <c r="A61" s="1">
        <f t="shared" si="3"/>
        <v>0.5900000000000003</v>
      </c>
      <c r="B61" s="1">
        <f>H2</f>
        <v>0.485</v>
      </c>
      <c r="C61" s="1">
        <f>H3</f>
        <v>0.005</v>
      </c>
      <c r="D61" s="3">
        <f t="shared" si="0"/>
        <v>0.5731244731666195</v>
      </c>
      <c r="E61" s="3">
        <f t="shared" si="1"/>
        <v>0.9928868841082582</v>
      </c>
      <c r="F61" s="3">
        <f t="shared" si="2"/>
        <v>0.2882000000000001</v>
      </c>
    </row>
    <row r="62" spans="1:6" ht="15">
      <c r="A62" s="1">
        <f t="shared" si="3"/>
        <v>0.6000000000000003</v>
      </c>
      <c r="B62" s="1">
        <f>H2</f>
        <v>0.485</v>
      </c>
      <c r="C62" s="1">
        <f>H3</f>
        <v>0.005</v>
      </c>
      <c r="D62" s="3">
        <f t="shared" si="0"/>
        <v>0.5629420084865626</v>
      </c>
      <c r="E62" s="3">
        <f t="shared" si="1"/>
        <v>0.9931740614334471</v>
      </c>
      <c r="F62" s="3">
        <f t="shared" si="2"/>
        <v>0.29300000000000015</v>
      </c>
    </row>
    <row r="63" spans="1:6" ht="15">
      <c r="A63" s="1">
        <f t="shared" si="3"/>
        <v>0.6100000000000003</v>
      </c>
      <c r="B63" s="1">
        <f>H2</f>
        <v>0.485</v>
      </c>
      <c r="C63" s="1">
        <f>H3</f>
        <v>0.005</v>
      </c>
      <c r="D63" s="3">
        <f t="shared" si="0"/>
        <v>0.5526203360865847</v>
      </c>
      <c r="E63" s="3">
        <f t="shared" si="1"/>
        <v>0.9934519811954332</v>
      </c>
      <c r="F63" s="3">
        <f t="shared" si="2"/>
        <v>0.2978000000000002</v>
      </c>
    </row>
    <row r="64" spans="1:6" ht="15">
      <c r="A64" s="1">
        <f t="shared" si="3"/>
        <v>0.6200000000000003</v>
      </c>
      <c r="B64" s="1">
        <f>H2</f>
        <v>0.485</v>
      </c>
      <c r="C64" s="1">
        <f>H3</f>
        <v>0.005</v>
      </c>
      <c r="D64" s="3">
        <f t="shared" si="0"/>
        <v>0.5421565815887579</v>
      </c>
      <c r="E64" s="3">
        <f t="shared" si="1"/>
        <v>0.9937210839391936</v>
      </c>
      <c r="F64" s="3">
        <f t="shared" si="2"/>
        <v>0.30260000000000015</v>
      </c>
    </row>
    <row r="65" spans="1:6" ht="15">
      <c r="A65" s="1">
        <f t="shared" si="3"/>
        <v>0.6300000000000003</v>
      </c>
      <c r="B65" s="1">
        <f>H2</f>
        <v>0.485</v>
      </c>
      <c r="C65" s="1">
        <f>H3</f>
        <v>0.005</v>
      </c>
      <c r="D65" s="3">
        <f t="shared" si="0"/>
        <v>0.5315477909327169</v>
      </c>
      <c r="E65" s="3">
        <f t="shared" si="1"/>
        <v>0.9939817826935589</v>
      </c>
      <c r="F65" s="3">
        <f t="shared" si="2"/>
        <v>0.3074000000000002</v>
      </c>
    </row>
    <row r="66" spans="1:6" ht="15">
      <c r="A66" s="1">
        <f t="shared" si="3"/>
        <v>0.6400000000000003</v>
      </c>
      <c r="B66" s="1">
        <f>H2</f>
        <v>0.485</v>
      </c>
      <c r="C66" s="1">
        <f>H3</f>
        <v>0.005</v>
      </c>
      <c r="D66" s="3">
        <f t="shared" si="0"/>
        <v>0.5207909275952308</v>
      </c>
      <c r="E66" s="3">
        <f t="shared" si="1"/>
        <v>0.9942344650864829</v>
      </c>
      <c r="F66" s="3">
        <f t="shared" si="2"/>
        <v>0.3122000000000002</v>
      </c>
    </row>
    <row r="67" spans="1:6" ht="15">
      <c r="A67" s="1">
        <f t="shared" si="3"/>
        <v>0.6500000000000004</v>
      </c>
      <c r="B67" s="1">
        <f>H2</f>
        <v>0.485</v>
      </c>
      <c r="C67" s="1">
        <f>H3</f>
        <v>0.005</v>
      </c>
      <c r="D67" s="3">
        <f aca="true" t="shared" si="4" ref="D67:D102">((1-C67)*(1-A67))/(((1-B67)*(A67))+((1-C67)*(1-A67)))</f>
        <v>0.5098828696925326</v>
      </c>
      <c r="E67" s="3">
        <f aca="true" t="shared" si="5" ref="E67:E102">(B67*A67)/((B67*A67)+(C67*(1-A67)))</f>
        <v>0.9944794952681388</v>
      </c>
      <c r="F67" s="3">
        <f aca="true" t="shared" si="6" ref="F67:F101">((B67*A67)+(C67*(1-A67)))</f>
        <v>0.3170000000000001</v>
      </c>
    </row>
    <row r="68" spans="1:6" ht="15">
      <c r="A68" s="1">
        <f aca="true" t="shared" si="7" ref="A68:A102">SUM(A67+0.01)</f>
        <v>0.6600000000000004</v>
      </c>
      <c r="B68" s="1">
        <f>H2</f>
        <v>0.485</v>
      </c>
      <c r="C68" s="1">
        <f>H3</f>
        <v>0.005</v>
      </c>
      <c r="D68" s="3">
        <f t="shared" si="4"/>
        <v>0.4988204069595985</v>
      </c>
      <c r="E68" s="3">
        <f t="shared" si="5"/>
        <v>0.9947172156619019</v>
      </c>
      <c r="F68" s="3">
        <f t="shared" si="6"/>
        <v>0.32180000000000014</v>
      </c>
    </row>
    <row r="69" spans="1:6" ht="15">
      <c r="A69" s="1">
        <f t="shared" si="7"/>
        <v>0.6700000000000004</v>
      </c>
      <c r="B69" s="1">
        <f>H2</f>
        <v>0.485</v>
      </c>
      <c r="C69" s="1">
        <f>H3</f>
        <v>0.005</v>
      </c>
      <c r="D69" s="3">
        <f t="shared" si="4"/>
        <v>0.48760023760023724</v>
      </c>
      <c r="E69" s="3">
        <f t="shared" si="5"/>
        <v>0.9949479485609308</v>
      </c>
      <c r="F69" s="3">
        <f t="shared" si="6"/>
        <v>0.32660000000000017</v>
      </c>
    </row>
    <row r="70" spans="1:6" ht="15">
      <c r="A70" s="1">
        <f t="shared" si="7"/>
        <v>0.6800000000000004</v>
      </c>
      <c r="B70" s="1">
        <f>H2</f>
        <v>0.485</v>
      </c>
      <c r="C70" s="1">
        <f>H3</f>
        <v>0.005</v>
      </c>
      <c r="D70" s="3">
        <f t="shared" si="4"/>
        <v>0.4762189650014952</v>
      </c>
      <c r="E70" s="3">
        <f t="shared" si="5"/>
        <v>0.9951719975859988</v>
      </c>
      <c r="F70" s="3">
        <f t="shared" si="6"/>
        <v>0.33140000000000014</v>
      </c>
    </row>
    <row r="71" spans="1:6" ht="15">
      <c r="A71" s="1">
        <f t="shared" si="7"/>
        <v>0.6900000000000004</v>
      </c>
      <c r="B71" s="1">
        <f>H2</f>
        <v>0.485</v>
      </c>
      <c r="C71" s="1">
        <f>H3</f>
        <v>0.005</v>
      </c>
      <c r="D71" s="3">
        <f t="shared" si="4"/>
        <v>0.46467309430551323</v>
      </c>
      <c r="E71" s="3">
        <f t="shared" si="5"/>
        <v>0.9953896490184414</v>
      </c>
      <c r="F71" s="3">
        <f t="shared" si="6"/>
        <v>0.33620000000000017</v>
      </c>
    </row>
    <row r="72" spans="1:6" ht="15">
      <c r="A72" s="1">
        <f t="shared" si="7"/>
        <v>0.7000000000000004</v>
      </c>
      <c r="B72" s="1">
        <f>H2</f>
        <v>0.485</v>
      </c>
      <c r="C72" s="1">
        <f>H3</f>
        <v>0.005</v>
      </c>
      <c r="D72" s="3">
        <f t="shared" si="4"/>
        <v>0.45295902883156247</v>
      </c>
      <c r="E72" s="3">
        <f t="shared" si="5"/>
        <v>0.9956011730205279</v>
      </c>
      <c r="F72" s="3">
        <f t="shared" si="6"/>
        <v>0.3410000000000002</v>
      </c>
    </row>
    <row r="73" spans="1:6" ht="15">
      <c r="A73" s="1">
        <f t="shared" si="7"/>
        <v>0.7100000000000004</v>
      </c>
      <c r="B73" s="1">
        <f>H2</f>
        <v>0.485</v>
      </c>
      <c r="C73" s="1">
        <f>H3</f>
        <v>0.005</v>
      </c>
      <c r="D73" s="3">
        <f t="shared" si="4"/>
        <v>0.44107306634056814</v>
      </c>
      <c r="E73" s="3">
        <f t="shared" si="5"/>
        <v>0.9958068247541931</v>
      </c>
      <c r="F73" s="3">
        <f t="shared" si="6"/>
        <v>0.3458000000000002</v>
      </c>
    </row>
    <row r="74" spans="1:6" ht="15">
      <c r="A74" s="1">
        <f t="shared" si="7"/>
        <v>0.7200000000000004</v>
      </c>
      <c r="B74" s="1">
        <f>H2</f>
        <v>0.485</v>
      </c>
      <c r="C74" s="1">
        <f>H3</f>
        <v>0.005</v>
      </c>
      <c r="D74" s="3">
        <f t="shared" si="4"/>
        <v>0.4290113951339693</v>
      </c>
      <c r="E74" s="3">
        <f t="shared" si="5"/>
        <v>0.9960068454078722</v>
      </c>
      <c r="F74" s="3">
        <f t="shared" si="6"/>
        <v>0.3506000000000002</v>
      </c>
    </row>
    <row r="75" spans="1:6" ht="15">
      <c r="A75" s="1">
        <f t="shared" si="7"/>
        <v>0.7300000000000004</v>
      </c>
      <c r="B75" s="1">
        <f>H2</f>
        <v>0.485</v>
      </c>
      <c r="C75" s="1">
        <f>H3</f>
        <v>0.005</v>
      </c>
      <c r="D75" s="3">
        <f t="shared" si="4"/>
        <v>0.4167700899782805</v>
      </c>
      <c r="E75" s="3">
        <f t="shared" si="5"/>
        <v>0.9962014631401238</v>
      </c>
      <c r="F75" s="3">
        <f t="shared" si="6"/>
        <v>0.3554000000000002</v>
      </c>
    </row>
    <row r="76" spans="1:6" ht="15">
      <c r="A76" s="1">
        <f t="shared" si="7"/>
        <v>0.7400000000000004</v>
      </c>
      <c r="B76" s="1">
        <f>H2</f>
        <v>0.485</v>
      </c>
      <c r="C76" s="1">
        <f>H3</f>
        <v>0.005</v>
      </c>
      <c r="D76" s="3">
        <f t="shared" si="4"/>
        <v>0.4043451078462014</v>
      </c>
      <c r="E76" s="3">
        <f t="shared" si="5"/>
        <v>0.9963908939478067</v>
      </c>
      <c r="F76" s="3">
        <f t="shared" si="6"/>
        <v>0.36020000000000024</v>
      </c>
    </row>
    <row r="77" spans="1:6" ht="15">
      <c r="A77" s="1">
        <f t="shared" si="7"/>
        <v>0.7500000000000004</v>
      </c>
      <c r="B77" s="1">
        <f>H2</f>
        <v>0.485</v>
      </c>
      <c r="C77" s="1">
        <f>H3</f>
        <v>0.005</v>
      </c>
      <c r="D77" s="3">
        <f t="shared" si="4"/>
        <v>0.39173228346456634</v>
      </c>
      <c r="E77" s="3">
        <f t="shared" si="5"/>
        <v>0.9965753424657535</v>
      </c>
      <c r="F77" s="3">
        <f t="shared" si="6"/>
        <v>0.36500000000000016</v>
      </c>
    </row>
    <row r="78" spans="1:6" ht="15">
      <c r="A78" s="1">
        <f t="shared" si="7"/>
        <v>0.7600000000000005</v>
      </c>
      <c r="B78" s="1">
        <f>H2</f>
        <v>0.485</v>
      </c>
      <c r="C78" s="1">
        <f>H3</f>
        <v>0.005</v>
      </c>
      <c r="D78" s="3">
        <f t="shared" si="4"/>
        <v>0.3789273246588379</v>
      </c>
      <c r="E78" s="3">
        <f t="shared" si="5"/>
        <v>0.9967550027041645</v>
      </c>
      <c r="F78" s="3">
        <f t="shared" si="6"/>
        <v>0.3698000000000002</v>
      </c>
    </row>
    <row r="79" spans="1:6" ht="15">
      <c r="A79" s="1">
        <f t="shared" si="7"/>
        <v>0.7700000000000005</v>
      </c>
      <c r="B79" s="1">
        <f>H2</f>
        <v>0.485</v>
      </c>
      <c r="C79" s="1">
        <f>H3</f>
        <v>0.005</v>
      </c>
      <c r="D79" s="3">
        <f t="shared" si="4"/>
        <v>0.36592580748321013</v>
      </c>
      <c r="E79" s="3">
        <f t="shared" si="5"/>
        <v>0.9969300587293113</v>
      </c>
      <c r="F79" s="3">
        <f t="shared" si="6"/>
        <v>0.3746000000000002</v>
      </c>
    </row>
    <row r="80" spans="1:6" ht="15">
      <c r="A80" s="1">
        <f t="shared" si="7"/>
        <v>0.7800000000000005</v>
      </c>
      <c r="B80" s="1">
        <f>H2</f>
        <v>0.485</v>
      </c>
      <c r="C80" s="1">
        <f>H3</f>
        <v>0.005</v>
      </c>
      <c r="D80" s="3">
        <f t="shared" si="4"/>
        <v>0.35272317112471735</v>
      </c>
      <c r="E80" s="3">
        <f t="shared" si="5"/>
        <v>0.9971006852925672</v>
      </c>
      <c r="F80" s="3">
        <f t="shared" si="6"/>
        <v>0.3794000000000002</v>
      </c>
    </row>
    <row r="81" spans="1:6" ht="15">
      <c r="A81" s="1">
        <f t="shared" si="7"/>
        <v>0.7900000000000005</v>
      </c>
      <c r="B81" s="1">
        <f>H2</f>
        <v>0.485</v>
      </c>
      <c r="C81" s="1">
        <f>H3</f>
        <v>0.005</v>
      </c>
      <c r="D81" s="3">
        <f t="shared" si="4"/>
        <v>0.33931471256901524</v>
      </c>
      <c r="E81" s="3">
        <f t="shared" si="5"/>
        <v>0.9972670484122853</v>
      </c>
      <c r="F81" s="3">
        <f t="shared" si="6"/>
        <v>0.3842000000000002</v>
      </c>
    </row>
    <row r="82" spans="1:6" ht="15">
      <c r="A82" s="1">
        <f t="shared" si="7"/>
        <v>0.8000000000000005</v>
      </c>
      <c r="B82" s="1">
        <f>H2</f>
        <v>0.485</v>
      </c>
      <c r="C82" s="1">
        <f>H3</f>
        <v>0.005</v>
      </c>
      <c r="D82" s="3">
        <f t="shared" si="4"/>
        <v>0.3256955810147293</v>
      </c>
      <c r="E82" s="3">
        <f t="shared" si="5"/>
        <v>0.9974293059125964</v>
      </c>
      <c r="F82" s="3">
        <f t="shared" si="6"/>
        <v>0.38900000000000023</v>
      </c>
    </row>
    <row r="83" spans="1:6" ht="15">
      <c r="A83" s="1">
        <f t="shared" si="7"/>
        <v>0.8100000000000005</v>
      </c>
      <c r="B83" s="1">
        <f>H2</f>
        <v>0.485</v>
      </c>
      <c r="C83" s="1">
        <f>H3</f>
        <v>0.005</v>
      </c>
      <c r="D83" s="3">
        <f t="shared" si="4"/>
        <v>0.3118607720224341</v>
      </c>
      <c r="E83" s="3">
        <f t="shared" si="5"/>
        <v>0.9975876079228034</v>
      </c>
      <c r="F83" s="3">
        <f t="shared" si="6"/>
        <v>0.39380000000000026</v>
      </c>
    </row>
    <row r="84" spans="1:6" ht="15">
      <c r="A84" s="1">
        <f t="shared" si="7"/>
        <v>0.8200000000000005</v>
      </c>
      <c r="B84" s="1">
        <f>H2</f>
        <v>0.485</v>
      </c>
      <c r="C84" s="1">
        <f>H3</f>
        <v>0.005</v>
      </c>
      <c r="D84" s="3">
        <f t="shared" si="4"/>
        <v>0.2978051213834379</v>
      </c>
      <c r="E84" s="3">
        <f t="shared" si="5"/>
        <v>0.9977420973406924</v>
      </c>
      <c r="F84" s="3">
        <f t="shared" si="6"/>
        <v>0.39860000000000023</v>
      </c>
    </row>
    <row r="85" spans="1:6" ht="15">
      <c r="A85" s="1">
        <f t="shared" si="7"/>
        <v>0.8300000000000005</v>
      </c>
      <c r="B85" s="1">
        <f>H2</f>
        <v>0.485</v>
      </c>
      <c r="C85" s="1">
        <f>H3</f>
        <v>0.005</v>
      </c>
      <c r="D85" s="3">
        <f t="shared" si="4"/>
        <v>0.2835232986925906</v>
      </c>
      <c r="E85" s="3">
        <f t="shared" si="5"/>
        <v>0.9978929102627665</v>
      </c>
      <c r="F85" s="3">
        <f t="shared" si="6"/>
        <v>0.40340000000000026</v>
      </c>
    </row>
    <row r="86" spans="1:6" ht="15">
      <c r="A86" s="1">
        <f t="shared" si="7"/>
        <v>0.8400000000000005</v>
      </c>
      <c r="B86" s="1">
        <f>H2</f>
        <v>0.485</v>
      </c>
      <c r="C86" s="1">
        <f>H3</f>
        <v>0.005</v>
      </c>
      <c r="D86" s="3">
        <f t="shared" si="4"/>
        <v>0.26900980060831287</v>
      </c>
      <c r="E86" s="3">
        <f t="shared" si="5"/>
        <v>0.9980401763841253</v>
      </c>
      <c r="F86" s="3">
        <f t="shared" si="6"/>
        <v>0.4082000000000003</v>
      </c>
    </row>
    <row r="87" spans="1:6" ht="15">
      <c r="A87" s="1">
        <f t="shared" si="7"/>
        <v>0.8500000000000005</v>
      </c>
      <c r="B87" s="1">
        <f>H2</f>
        <v>0.485</v>
      </c>
      <c r="C87" s="1">
        <f>H3</f>
        <v>0.005</v>
      </c>
      <c r="D87" s="3">
        <f t="shared" si="4"/>
        <v>0.2542589437819413</v>
      </c>
      <c r="E87" s="3">
        <f t="shared" si="5"/>
        <v>0.9981840193704601</v>
      </c>
      <c r="F87" s="3">
        <f t="shared" si="6"/>
        <v>0.4130000000000002</v>
      </c>
    </row>
    <row r="88" spans="1:6" ht="15">
      <c r="A88" s="1">
        <f t="shared" si="7"/>
        <v>0.8600000000000005</v>
      </c>
      <c r="B88" s="1">
        <f>H2</f>
        <v>0.485</v>
      </c>
      <c r="C88" s="1">
        <f>H3</f>
        <v>0.005</v>
      </c>
      <c r="D88" s="3">
        <f t="shared" si="4"/>
        <v>0.23926485743730594</v>
      </c>
      <c r="E88" s="3">
        <f t="shared" si="5"/>
        <v>0.998324557204404</v>
      </c>
      <c r="F88" s="3">
        <f t="shared" si="6"/>
        <v>0.4178000000000002</v>
      </c>
    </row>
    <row r="89" spans="1:6" ht="15">
      <c r="A89" s="1">
        <f t="shared" si="7"/>
        <v>0.8700000000000006</v>
      </c>
      <c r="B89" s="1">
        <f>H2</f>
        <v>0.485</v>
      </c>
      <c r="C89" s="1">
        <f>H3</f>
        <v>0.005</v>
      </c>
      <c r="D89" s="3">
        <f t="shared" si="4"/>
        <v>0.2240214755801862</v>
      </c>
      <c r="E89" s="3">
        <f t="shared" si="5"/>
        <v>0.9984619025082822</v>
      </c>
      <c r="F89" s="3">
        <f t="shared" si="6"/>
        <v>0.42260000000000025</v>
      </c>
    </row>
    <row r="90" spans="1:6" ht="15">
      <c r="A90" s="1">
        <f t="shared" si="7"/>
        <v>0.8800000000000006</v>
      </c>
      <c r="B90" s="1">
        <f>H2</f>
        <v>0.485</v>
      </c>
      <c r="C90" s="1">
        <f>H3</f>
        <v>0.005</v>
      </c>
      <c r="D90" s="3">
        <f t="shared" si="4"/>
        <v>0.20852252881592645</v>
      </c>
      <c r="E90" s="3">
        <f t="shared" si="5"/>
        <v>0.99859616284511</v>
      </c>
      <c r="F90" s="3">
        <f t="shared" si="6"/>
        <v>0.4274000000000002</v>
      </c>
    </row>
    <row r="91" spans="1:6" ht="15">
      <c r="A91" s="1">
        <f t="shared" si="7"/>
        <v>0.8900000000000006</v>
      </c>
      <c r="B91" s="1">
        <f>H2</f>
        <v>0.485</v>
      </c>
      <c r="C91" s="1">
        <f>H3</f>
        <v>0.005</v>
      </c>
      <c r="D91" s="3">
        <f t="shared" si="4"/>
        <v>0.19276153575202445</v>
      </c>
      <c r="E91" s="3">
        <f t="shared" si="5"/>
        <v>0.9987274409995373</v>
      </c>
      <c r="F91" s="3">
        <f t="shared" si="6"/>
        <v>0.43220000000000025</v>
      </c>
    </row>
    <row r="92" spans="1:6" ht="15">
      <c r="A92" s="1">
        <f t="shared" si="7"/>
        <v>0.9000000000000006</v>
      </c>
      <c r="B92" s="1">
        <f>H2</f>
        <v>0.485</v>
      </c>
      <c r="C92" s="1">
        <f>H3</f>
        <v>0.005</v>
      </c>
      <c r="D92" s="3">
        <f t="shared" si="4"/>
        <v>0.17673179396092267</v>
      </c>
      <c r="E92" s="3">
        <f t="shared" si="5"/>
        <v>0.9988558352402745</v>
      </c>
      <c r="F92" s="3">
        <f t="shared" si="6"/>
        <v>0.4370000000000003</v>
      </c>
    </row>
    <row r="93" spans="1:6" ht="15">
      <c r="A93" s="1">
        <f t="shared" si="7"/>
        <v>0.9100000000000006</v>
      </c>
      <c r="B93" s="1">
        <f>H2</f>
        <v>0.485</v>
      </c>
      <c r="C93" s="1">
        <f>H3</f>
        <v>0.005</v>
      </c>
      <c r="D93" s="3">
        <f t="shared" si="4"/>
        <v>0.16042637047653077</v>
      </c>
      <c r="E93" s="3">
        <f t="shared" si="5"/>
        <v>0.9989814395654142</v>
      </c>
      <c r="F93" s="3">
        <f t="shared" si="6"/>
        <v>0.4418000000000003</v>
      </c>
    </row>
    <row r="94" spans="1:6" ht="15">
      <c r="A94" s="1">
        <f t="shared" si="7"/>
        <v>0.9200000000000006</v>
      </c>
      <c r="B94" s="1">
        <f>H2</f>
        <v>0.485</v>
      </c>
      <c r="C94" s="1">
        <f>H3</f>
        <v>0.005</v>
      </c>
      <c r="D94" s="3">
        <f t="shared" si="4"/>
        <v>0.14383809179616813</v>
      </c>
      <c r="E94" s="3">
        <f t="shared" si="5"/>
        <v>0.9991043439319302</v>
      </c>
      <c r="F94" s="3">
        <f t="shared" si="6"/>
        <v>0.4466000000000003</v>
      </c>
    </row>
    <row r="95" spans="1:6" ht="15">
      <c r="A95" s="1">
        <f t="shared" si="7"/>
        <v>0.9300000000000006</v>
      </c>
      <c r="B95" s="1">
        <f>H2</f>
        <v>0.485</v>
      </c>
      <c r="C95" s="1">
        <f>H3</f>
        <v>0.005</v>
      </c>
      <c r="D95" s="3">
        <f t="shared" si="4"/>
        <v>0.12695953335763657</v>
      </c>
      <c r="E95" s="3">
        <f t="shared" si="5"/>
        <v>0.9992246344705361</v>
      </c>
      <c r="F95" s="3">
        <f t="shared" si="6"/>
        <v>0.4514000000000003</v>
      </c>
    </row>
    <row r="96" spans="1:6" ht="15">
      <c r="A96" s="1">
        <f t="shared" si="7"/>
        <v>0.9400000000000006</v>
      </c>
      <c r="B96" s="1">
        <f>H2</f>
        <v>0.485</v>
      </c>
      <c r="C96" s="1">
        <f>H3</f>
        <v>0.005</v>
      </c>
      <c r="D96" s="3">
        <f t="shared" si="4"/>
        <v>0.10978300845899121</v>
      </c>
      <c r="E96" s="3">
        <f t="shared" si="5"/>
        <v>0.9993423936869793</v>
      </c>
      <c r="F96" s="3">
        <f t="shared" si="6"/>
        <v>0.4562000000000003</v>
      </c>
    </row>
    <row r="97" spans="1:6" ht="15">
      <c r="A97" s="1">
        <f t="shared" si="7"/>
        <v>0.9500000000000006</v>
      </c>
      <c r="B97" s="1">
        <f>H2</f>
        <v>0.485</v>
      </c>
      <c r="C97" s="1">
        <f>H3</f>
        <v>0.005</v>
      </c>
      <c r="D97" s="3">
        <f t="shared" si="4"/>
        <v>0.09230055658626977</v>
      </c>
      <c r="E97" s="3">
        <f t="shared" si="5"/>
        <v>0.9994577006507592</v>
      </c>
      <c r="F97" s="3">
        <f t="shared" si="6"/>
        <v>0.46100000000000024</v>
      </c>
    </row>
    <row r="98" spans="1:6" ht="15">
      <c r="A98" s="1">
        <f t="shared" si="7"/>
        <v>0.9600000000000006</v>
      </c>
      <c r="B98" s="1">
        <f>H2</f>
        <v>0.485</v>
      </c>
      <c r="C98" s="1">
        <f>H3</f>
        <v>0.005</v>
      </c>
      <c r="D98" s="3">
        <f t="shared" si="4"/>
        <v>0.07450393111194197</v>
      </c>
      <c r="E98" s="3">
        <f t="shared" si="5"/>
        <v>0.9995706311721769</v>
      </c>
      <c r="F98" s="3">
        <f t="shared" si="6"/>
        <v>0.46580000000000027</v>
      </c>
    </row>
    <row r="99" spans="1:6" ht="15">
      <c r="A99" s="1">
        <f t="shared" si="7"/>
        <v>0.9700000000000006</v>
      </c>
      <c r="B99" s="1">
        <f>H2</f>
        <v>0.485</v>
      </c>
      <c r="C99" s="1">
        <f>H3</f>
        <v>0.005</v>
      </c>
      <c r="D99" s="3">
        <f t="shared" si="4"/>
        <v>0.05638458632413937</v>
      </c>
      <c r="E99" s="3">
        <f t="shared" si="5"/>
        <v>0.9996812579685508</v>
      </c>
      <c r="F99" s="3">
        <f t="shared" si="6"/>
        <v>0.4706000000000003</v>
      </c>
    </row>
    <row r="100" spans="1:6" ht="15">
      <c r="A100" s="1">
        <f t="shared" si="7"/>
        <v>0.9800000000000006</v>
      </c>
      <c r="B100" s="1">
        <f>H2</f>
        <v>0.485</v>
      </c>
      <c r="C100" s="1">
        <f>H3</f>
        <v>0.005</v>
      </c>
      <c r="D100" s="3">
        <f t="shared" si="4"/>
        <v>0.037933663743803595</v>
      </c>
      <c r="E100" s="3">
        <f t="shared" si="5"/>
        <v>0.9997896508203619</v>
      </c>
      <c r="F100" s="3">
        <f t="shared" si="6"/>
        <v>0.47540000000000027</v>
      </c>
    </row>
    <row r="101" spans="1:6" ht="15">
      <c r="A101" s="1">
        <f t="shared" si="7"/>
        <v>0.9900000000000007</v>
      </c>
      <c r="B101" s="1">
        <f>H2</f>
        <v>0.485</v>
      </c>
      <c r="C101" s="1">
        <f>H3</f>
        <v>0.005</v>
      </c>
      <c r="D101" s="3">
        <f t="shared" si="4"/>
        <v>0.019141977683723263</v>
      </c>
      <c r="E101" s="3">
        <f t="shared" si="5"/>
        <v>0.9998958767180341</v>
      </c>
      <c r="F101" s="3">
        <f t="shared" si="6"/>
        <v>0.4802000000000003</v>
      </c>
    </row>
    <row r="102" spans="1:6" ht="15">
      <c r="A102" s="1">
        <f t="shared" si="7"/>
        <v>1.0000000000000007</v>
      </c>
      <c r="B102" s="1">
        <f>H2</f>
        <v>0.485</v>
      </c>
      <c r="C102" s="1">
        <f>H3</f>
        <v>0.005</v>
      </c>
      <c r="D102" s="3">
        <f t="shared" si="4"/>
        <v>-1.2869963994198424E-15</v>
      </c>
      <c r="E102" s="3">
        <f t="shared" si="5"/>
        <v>1</v>
      </c>
      <c r="F102" s="3">
        <f>((B102*A102)+(C102*(1-A102)))</f>
        <v>0.4850000000000003</v>
      </c>
    </row>
    <row r="130" spans="1:2" ht="15">
      <c r="A130" s="17"/>
      <c r="B130" s="17">
        <f>10000*W8*H2</f>
        <v>242.5</v>
      </c>
    </row>
    <row r="131" spans="1:2" ht="15">
      <c r="A131" s="17"/>
      <c r="B131" s="18">
        <f>A132-B130</f>
        <v>257.5</v>
      </c>
    </row>
    <row r="132" spans="1:2" ht="15">
      <c r="A132" s="18">
        <f>10000*W8</f>
        <v>500</v>
      </c>
      <c r="B132" s="17">
        <f>10000*(1-W8)*H3</f>
        <v>47.5</v>
      </c>
    </row>
    <row r="133" spans="1:2" ht="15">
      <c r="A133" s="17">
        <f>10000*(1-W8)</f>
        <v>9500</v>
      </c>
      <c r="B133" s="17">
        <f>A133-B132</f>
        <v>9452.5</v>
      </c>
    </row>
  </sheetData>
  <sheetProtection selectLockedCells="1" selectUnlockedCells="1"/>
  <mergeCells count="20">
    <mergeCell ref="I1:R4"/>
    <mergeCell ref="AO8:AQ9"/>
    <mergeCell ref="AO11:AQ13"/>
    <mergeCell ref="AO16:AQ17"/>
    <mergeCell ref="AO19:AQ21"/>
    <mergeCell ref="U8:V9"/>
    <mergeCell ref="W8:X9"/>
    <mergeCell ref="AA16:AB17"/>
    <mergeCell ref="AA10:AB10"/>
    <mergeCell ref="AA2:AB2"/>
    <mergeCell ref="AE9:AF9"/>
    <mergeCell ref="AE2:AF2"/>
    <mergeCell ref="AE17:AF17"/>
    <mergeCell ref="AE22:AG22"/>
    <mergeCell ref="AJ9:AL9"/>
    <mergeCell ref="AJ17:AL17"/>
    <mergeCell ref="AI13:AJ13"/>
    <mergeCell ref="AI21:AJ21"/>
    <mergeCell ref="AL13:AM13"/>
    <mergeCell ref="AL21:AM21"/>
  </mergeCells>
  <printOptions/>
  <pageMargins left="0.7" right="0.7" top="0.75" bottom="0.75" header="0.3" footer="0.3"/>
  <pageSetup horizontalDpi="1200" verticalDpi="1200" orientation="portrait"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 Frederick</dc:creator>
  <cp:keywords/>
  <dc:description/>
  <cp:lastModifiedBy>Richard Frederick</cp:lastModifiedBy>
  <dcterms:created xsi:type="dcterms:W3CDTF">2008-07-08T03:27:14Z</dcterms:created>
  <dcterms:modified xsi:type="dcterms:W3CDTF">2011-05-19T00:58:43Z</dcterms:modified>
  <cp:category/>
  <cp:version/>
  <cp:contentType/>
  <cp:contentStatus/>
</cp:coreProperties>
</file>